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proti pov\"/>
    </mc:Choice>
  </mc:AlternateContent>
  <xr:revisionPtr revIDLastSave="0" documentId="13_ncr:1_{5E09B6E5-2461-40B6-9042-6E1CBD6AAD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itulácia" sheetId="1" r:id="rId1"/>
    <sheet name="Krycí list stavby" sheetId="2" r:id="rId2"/>
    <sheet name="Kryci_list 1487" sheetId="3" r:id="rId3"/>
    <sheet name="Rekap 1487" sheetId="4" state="veryHidden" r:id="rId4"/>
    <sheet name="SO 1487" sheetId="5" r:id="rId5"/>
    <sheet name="Kryci_list 1498" sheetId="6" state="hidden" r:id="rId6"/>
    <sheet name="Rekap 1498" sheetId="7" state="veryHidden" r:id="rId7"/>
    <sheet name="SO 1498" sheetId="8" state="hidden" r:id="rId8"/>
    <sheet name="Kryci_list 1500" sheetId="9" r:id="rId9"/>
    <sheet name="Rekap 1500" sheetId="10" state="veryHidden" r:id="rId10"/>
    <sheet name="SO 1500" sheetId="11" r:id="rId11"/>
  </sheets>
  <definedNames>
    <definedName name="_xlnm.Print_Titles" localSheetId="3">'Rekap 1487'!$9:$9</definedName>
    <definedName name="_xlnm.Print_Titles" localSheetId="6">'Rekap 1498'!$9:$9</definedName>
    <definedName name="_xlnm.Print_Titles" localSheetId="9">'Rekap 1500'!$9:$9</definedName>
    <definedName name="_xlnm.Print_Titles" localSheetId="4">'SO 1487'!$8:$8</definedName>
    <definedName name="_xlnm.Print_Titles" localSheetId="7">'SO 1498'!$8:$8</definedName>
    <definedName name="_xlnm.Print_Titles" localSheetId="10">'SO 1500'!$8:$8</definedName>
  </definedNames>
  <calcPr calcId="191029"/>
</workbook>
</file>

<file path=xl/calcChain.xml><?xml version="1.0" encoding="utf-8"?>
<calcChain xmlns="http://schemas.openxmlformats.org/spreadsheetml/2006/main">
  <c r="F19" i="2" l="1"/>
  <c r="E19" i="2"/>
  <c r="D19" i="2"/>
  <c r="F18" i="2"/>
  <c r="E18" i="2"/>
  <c r="D18" i="2"/>
  <c r="F17" i="2"/>
  <c r="E17" i="2"/>
  <c r="D17" i="2"/>
  <c r="F9" i="1"/>
  <c r="J16" i="2" s="1"/>
  <c r="D9" i="1"/>
  <c r="J18" i="2" s="1"/>
  <c r="Z39" i="11"/>
  <c r="J17" i="9" s="1"/>
  <c r="V36" i="11"/>
  <c r="F14" i="10" s="1"/>
  <c r="K35" i="11"/>
  <c r="J35" i="11"/>
  <c r="S35" i="11"/>
  <c r="M35" i="11"/>
  <c r="L35" i="11"/>
  <c r="I35" i="11"/>
  <c r="K34" i="11"/>
  <c r="J34" i="11"/>
  <c r="S34" i="11"/>
  <c r="M34" i="11"/>
  <c r="L34" i="11"/>
  <c r="I34" i="11"/>
  <c r="K33" i="11"/>
  <c r="J33" i="11"/>
  <c r="S33" i="11"/>
  <c r="S36" i="11" s="1"/>
  <c r="E14" i="10" s="1"/>
  <c r="M33" i="11"/>
  <c r="L33" i="11"/>
  <c r="I33" i="11"/>
  <c r="K32" i="11"/>
  <c r="J32" i="11"/>
  <c r="S32" i="11"/>
  <c r="M32" i="11"/>
  <c r="H36" i="11" s="1"/>
  <c r="L32" i="11"/>
  <c r="L36" i="11" s="1"/>
  <c r="B14" i="10" s="1"/>
  <c r="I32" i="11"/>
  <c r="I36" i="11" s="1"/>
  <c r="D14" i="10" s="1"/>
  <c r="V29" i="11"/>
  <c r="F13" i="10" s="1"/>
  <c r="K28" i="11"/>
  <c r="J28" i="11"/>
  <c r="S28" i="11"/>
  <c r="M28" i="11"/>
  <c r="L28" i="11"/>
  <c r="I28" i="11"/>
  <c r="K27" i="11"/>
  <c r="J27" i="11"/>
  <c r="S27" i="11"/>
  <c r="S29" i="11" s="1"/>
  <c r="E13" i="10" s="1"/>
  <c r="M27" i="11"/>
  <c r="M29" i="11" s="1"/>
  <c r="C13" i="10" s="1"/>
  <c r="L27" i="11"/>
  <c r="I27" i="11"/>
  <c r="I29" i="11" s="1"/>
  <c r="D13" i="10" s="1"/>
  <c r="V24" i="11"/>
  <c r="F12" i="10" s="1"/>
  <c r="K23" i="11"/>
  <c r="J23" i="11"/>
  <c r="S23" i="11"/>
  <c r="M23" i="11"/>
  <c r="L23" i="11"/>
  <c r="I23" i="11"/>
  <c r="K22" i="11"/>
  <c r="J22" i="11"/>
  <c r="S22" i="11"/>
  <c r="M22" i="11"/>
  <c r="L22" i="11"/>
  <c r="I22" i="11"/>
  <c r="K21" i="11"/>
  <c r="J21" i="11"/>
  <c r="S21" i="11"/>
  <c r="S24" i="11" s="1"/>
  <c r="E12" i="10" s="1"/>
  <c r="M21" i="11"/>
  <c r="H24" i="11" s="1"/>
  <c r="L21" i="11"/>
  <c r="I21" i="11"/>
  <c r="I24" i="11" s="1"/>
  <c r="D12" i="10" s="1"/>
  <c r="F11" i="10"/>
  <c r="V18" i="11"/>
  <c r="K17" i="11"/>
  <c r="J17" i="11"/>
  <c r="S17" i="11"/>
  <c r="M17" i="11"/>
  <c r="L17" i="11"/>
  <c r="I17" i="11"/>
  <c r="K16" i="11"/>
  <c r="J16" i="11"/>
  <c r="S16" i="11"/>
  <c r="M16" i="11"/>
  <c r="L16" i="11"/>
  <c r="I16" i="11"/>
  <c r="K15" i="11"/>
  <c r="J15" i="11"/>
  <c r="S15" i="11"/>
  <c r="M15" i="11"/>
  <c r="L15" i="11"/>
  <c r="I15" i="11"/>
  <c r="K14" i="11"/>
  <c r="J14" i="11"/>
  <c r="S14" i="11"/>
  <c r="M14" i="11"/>
  <c r="L14" i="11"/>
  <c r="I14" i="11"/>
  <c r="K13" i="11"/>
  <c r="J13" i="11"/>
  <c r="S13" i="11"/>
  <c r="M13" i="11"/>
  <c r="L13" i="11"/>
  <c r="I13" i="11"/>
  <c r="K12" i="11"/>
  <c r="J12" i="11"/>
  <c r="S12" i="11"/>
  <c r="M12" i="11"/>
  <c r="L12" i="11"/>
  <c r="I12" i="11"/>
  <c r="K11" i="11"/>
  <c r="K39" i="11" s="1"/>
  <c r="K8" i="1" s="1"/>
  <c r="J11" i="11"/>
  <c r="S11" i="11"/>
  <c r="S18" i="11" s="1"/>
  <c r="E11" i="10" s="1"/>
  <c r="M11" i="11"/>
  <c r="L11" i="11"/>
  <c r="I11" i="11"/>
  <c r="Z42" i="8"/>
  <c r="J17" i="6" s="1"/>
  <c r="K38" i="8"/>
  <c r="J38" i="8"/>
  <c r="S38" i="8"/>
  <c r="M38" i="8"/>
  <c r="L38" i="8"/>
  <c r="I38" i="8"/>
  <c r="K37" i="8"/>
  <c r="J37" i="8"/>
  <c r="S37" i="8"/>
  <c r="M37" i="8"/>
  <c r="L37" i="8"/>
  <c r="I37" i="8"/>
  <c r="K36" i="8"/>
  <c r="J36" i="8"/>
  <c r="V36" i="8"/>
  <c r="V39" i="8" s="1"/>
  <c r="F14" i="7" s="1"/>
  <c r="S36" i="8"/>
  <c r="M36" i="8"/>
  <c r="H39" i="8" s="1"/>
  <c r="L36" i="8"/>
  <c r="I36" i="8"/>
  <c r="I39" i="8" s="1"/>
  <c r="D14" i="7" s="1"/>
  <c r="V33" i="8"/>
  <c r="F13" i="7" s="1"/>
  <c r="K32" i="8"/>
  <c r="J32" i="8"/>
  <c r="S32" i="8"/>
  <c r="M32" i="8"/>
  <c r="H33" i="8" s="1"/>
  <c r="L32" i="8"/>
  <c r="I32" i="8"/>
  <c r="K31" i="8"/>
  <c r="J31" i="8"/>
  <c r="S31" i="8"/>
  <c r="S33" i="8" s="1"/>
  <c r="E13" i="7" s="1"/>
  <c r="M31" i="8"/>
  <c r="L31" i="8"/>
  <c r="L33" i="8" s="1"/>
  <c r="B13" i="7" s="1"/>
  <c r="I31" i="8"/>
  <c r="I33" i="8" s="1"/>
  <c r="D13" i="7" s="1"/>
  <c r="V28" i="8"/>
  <c r="F12" i="7" s="1"/>
  <c r="K27" i="8"/>
  <c r="J27" i="8"/>
  <c r="S27" i="8"/>
  <c r="M27" i="8"/>
  <c r="L27" i="8"/>
  <c r="I27" i="8"/>
  <c r="K26" i="8"/>
  <c r="J26" i="8"/>
  <c r="S26" i="8"/>
  <c r="M26" i="8"/>
  <c r="L26" i="8"/>
  <c r="I26" i="8"/>
  <c r="K25" i="8"/>
  <c r="J25" i="8"/>
  <c r="S25" i="8"/>
  <c r="M25" i="8"/>
  <c r="L25" i="8"/>
  <c r="I25" i="8"/>
  <c r="K24" i="8"/>
  <c r="J24" i="8"/>
  <c r="S24" i="8"/>
  <c r="M24" i="8"/>
  <c r="L24" i="8"/>
  <c r="I24" i="8"/>
  <c r="K23" i="8"/>
  <c r="J23" i="8"/>
  <c r="S23" i="8"/>
  <c r="M23" i="8"/>
  <c r="L23" i="8"/>
  <c r="I23" i="8"/>
  <c r="K22" i="8"/>
  <c r="J22" i="8"/>
  <c r="S22" i="8"/>
  <c r="M22" i="8"/>
  <c r="L22" i="8"/>
  <c r="I22" i="8"/>
  <c r="K21" i="8"/>
  <c r="J21" i="8"/>
  <c r="S21" i="8"/>
  <c r="M21" i="8"/>
  <c r="L21" i="8"/>
  <c r="L28" i="8" s="1"/>
  <c r="B12" i="7" s="1"/>
  <c r="I21" i="8"/>
  <c r="V18" i="8"/>
  <c r="K17" i="8"/>
  <c r="J17" i="8"/>
  <c r="S17" i="8"/>
  <c r="M17" i="8"/>
  <c r="L17" i="8"/>
  <c r="I17" i="8"/>
  <c r="K16" i="8"/>
  <c r="J16" i="8"/>
  <c r="S16" i="8"/>
  <c r="M16" i="8"/>
  <c r="L16" i="8"/>
  <c r="I16" i="8"/>
  <c r="K15" i="8"/>
  <c r="J15" i="8"/>
  <c r="S15" i="8"/>
  <c r="M15" i="8"/>
  <c r="L15" i="8"/>
  <c r="I15" i="8"/>
  <c r="K14" i="8"/>
  <c r="J14" i="8"/>
  <c r="S14" i="8"/>
  <c r="M14" i="8"/>
  <c r="L14" i="8"/>
  <c r="I14" i="8"/>
  <c r="K13" i="8"/>
  <c r="J13" i="8"/>
  <c r="S13" i="8"/>
  <c r="M13" i="8"/>
  <c r="L13" i="8"/>
  <c r="I13" i="8"/>
  <c r="K12" i="8"/>
  <c r="J12" i="8"/>
  <c r="S12" i="8"/>
  <c r="M12" i="8"/>
  <c r="L12" i="8"/>
  <c r="I12" i="8"/>
  <c r="K11" i="8"/>
  <c r="J11" i="8"/>
  <c r="S11" i="8"/>
  <c r="S18" i="8" s="1"/>
  <c r="M11" i="8"/>
  <c r="L11" i="8"/>
  <c r="G18" i="8" s="1"/>
  <c r="I11" i="8"/>
  <c r="I18" i="8" s="1"/>
  <c r="D11" i="7" s="1"/>
  <c r="Z60" i="5"/>
  <c r="J17" i="3" s="1"/>
  <c r="E7" i="1" s="1"/>
  <c r="K56" i="5"/>
  <c r="J56" i="5"/>
  <c r="S56" i="5"/>
  <c r="M56" i="5"/>
  <c r="L56" i="5"/>
  <c r="I56" i="5"/>
  <c r="K55" i="5"/>
  <c r="J55" i="5"/>
  <c r="S55" i="5"/>
  <c r="M55" i="5"/>
  <c r="L55" i="5"/>
  <c r="I55" i="5"/>
  <c r="K54" i="5"/>
  <c r="J54" i="5"/>
  <c r="S54" i="5"/>
  <c r="M54" i="5"/>
  <c r="L54" i="5"/>
  <c r="I54" i="5"/>
  <c r="K53" i="5"/>
  <c r="J53" i="5"/>
  <c r="V53" i="5"/>
  <c r="V57" i="5" s="1"/>
  <c r="F15" i="4" s="1"/>
  <c r="S53" i="5"/>
  <c r="M53" i="5"/>
  <c r="L53" i="5"/>
  <c r="I53" i="5"/>
  <c r="V50" i="5"/>
  <c r="F14" i="4" s="1"/>
  <c r="K49" i="5"/>
  <c r="J49" i="5"/>
  <c r="S49" i="5"/>
  <c r="M49" i="5"/>
  <c r="L49" i="5"/>
  <c r="I49" i="5"/>
  <c r="K48" i="5"/>
  <c r="J48" i="5"/>
  <c r="S48" i="5"/>
  <c r="M48" i="5"/>
  <c r="L48" i="5"/>
  <c r="I48" i="5"/>
  <c r="K47" i="5"/>
  <c r="J47" i="5"/>
  <c r="S47" i="5"/>
  <c r="M47" i="5"/>
  <c r="L47" i="5"/>
  <c r="I47" i="5"/>
  <c r="K46" i="5"/>
  <c r="J46" i="5"/>
  <c r="S46" i="5"/>
  <c r="M46" i="5"/>
  <c r="L46" i="5"/>
  <c r="I46" i="5"/>
  <c r="K45" i="5"/>
  <c r="J45" i="5"/>
  <c r="S45" i="5"/>
  <c r="M45" i="5"/>
  <c r="L45" i="5"/>
  <c r="I45" i="5"/>
  <c r="K44" i="5"/>
  <c r="J44" i="5"/>
  <c r="S44" i="5"/>
  <c r="M44" i="5"/>
  <c r="L44" i="5"/>
  <c r="I44" i="5"/>
  <c r="K43" i="5"/>
  <c r="J43" i="5"/>
  <c r="S43" i="5"/>
  <c r="M43" i="5"/>
  <c r="L43" i="5"/>
  <c r="I43" i="5"/>
  <c r="K42" i="5"/>
  <c r="J42" i="5"/>
  <c r="S42" i="5"/>
  <c r="M42" i="5"/>
  <c r="L42" i="5"/>
  <c r="I42" i="5"/>
  <c r="K41" i="5"/>
  <c r="J41" i="5"/>
  <c r="S41" i="5"/>
  <c r="M41" i="5"/>
  <c r="H50" i="5" s="1"/>
  <c r="L41" i="5"/>
  <c r="I41" i="5"/>
  <c r="V38" i="5"/>
  <c r="F13" i="4" s="1"/>
  <c r="K37" i="5"/>
  <c r="J37" i="5"/>
  <c r="S37" i="5"/>
  <c r="S38" i="5" s="1"/>
  <c r="E13" i="4" s="1"/>
  <c r="M37" i="5"/>
  <c r="M38" i="5" s="1"/>
  <c r="C13" i="4" s="1"/>
  <c r="L37" i="5"/>
  <c r="L38" i="5" s="1"/>
  <c r="B13" i="4" s="1"/>
  <c r="I37" i="5"/>
  <c r="I38" i="5" s="1"/>
  <c r="D13" i="4" s="1"/>
  <c r="V34" i="5"/>
  <c r="F12" i="4" s="1"/>
  <c r="K33" i="5"/>
  <c r="J33" i="5"/>
  <c r="S33" i="5"/>
  <c r="M33" i="5"/>
  <c r="L33" i="5"/>
  <c r="I33" i="5"/>
  <c r="K32" i="5"/>
  <c r="J32" i="5"/>
  <c r="S32" i="5"/>
  <c r="M32" i="5"/>
  <c r="H34" i="5" s="1"/>
  <c r="L32" i="5"/>
  <c r="I32" i="5"/>
  <c r="V29" i="5"/>
  <c r="K28" i="5"/>
  <c r="J28" i="5"/>
  <c r="S28" i="5"/>
  <c r="M28" i="5"/>
  <c r="L28" i="5"/>
  <c r="I28" i="5"/>
  <c r="K27" i="5"/>
  <c r="J27" i="5"/>
  <c r="S27" i="5"/>
  <c r="M27" i="5"/>
  <c r="L27" i="5"/>
  <c r="I27" i="5"/>
  <c r="K26" i="5"/>
  <c r="J26" i="5"/>
  <c r="S26" i="5"/>
  <c r="M26" i="5"/>
  <c r="L26" i="5"/>
  <c r="I26" i="5"/>
  <c r="K25" i="5"/>
  <c r="J25" i="5"/>
  <c r="S25" i="5"/>
  <c r="M25" i="5"/>
  <c r="L25" i="5"/>
  <c r="I25" i="5"/>
  <c r="K24" i="5"/>
  <c r="J24" i="5"/>
  <c r="S24" i="5"/>
  <c r="M24" i="5"/>
  <c r="L24" i="5"/>
  <c r="I24" i="5"/>
  <c r="K23" i="5"/>
  <c r="J23" i="5"/>
  <c r="S23" i="5"/>
  <c r="M23" i="5"/>
  <c r="L23" i="5"/>
  <c r="I23" i="5"/>
  <c r="K22" i="5"/>
  <c r="J22" i="5"/>
  <c r="S22" i="5"/>
  <c r="M22" i="5"/>
  <c r="L22" i="5"/>
  <c r="I22" i="5"/>
  <c r="K21" i="5"/>
  <c r="J21" i="5"/>
  <c r="S21" i="5"/>
  <c r="M21" i="5"/>
  <c r="L21" i="5"/>
  <c r="I21" i="5"/>
  <c r="K20" i="5"/>
  <c r="J20" i="5"/>
  <c r="S20" i="5"/>
  <c r="M20" i="5"/>
  <c r="L20" i="5"/>
  <c r="I20" i="5"/>
  <c r="K19" i="5"/>
  <c r="J19" i="5"/>
  <c r="S19" i="5"/>
  <c r="M19" i="5"/>
  <c r="L19" i="5"/>
  <c r="I19" i="5"/>
  <c r="K18" i="5"/>
  <c r="J18" i="5"/>
  <c r="S18" i="5"/>
  <c r="M18" i="5"/>
  <c r="L18" i="5"/>
  <c r="I18" i="5"/>
  <c r="K17" i="5"/>
  <c r="J17" i="5"/>
  <c r="S17" i="5"/>
  <c r="M17" i="5"/>
  <c r="L17" i="5"/>
  <c r="I17" i="5"/>
  <c r="K16" i="5"/>
  <c r="J16" i="5"/>
  <c r="S16" i="5"/>
  <c r="M16" i="5"/>
  <c r="L16" i="5"/>
  <c r="I16" i="5"/>
  <c r="K15" i="5"/>
  <c r="J15" i="5"/>
  <c r="S15" i="5"/>
  <c r="M15" i="5"/>
  <c r="L15" i="5"/>
  <c r="I15" i="5"/>
  <c r="K14" i="5"/>
  <c r="J14" i="5"/>
  <c r="S14" i="5"/>
  <c r="M14" i="5"/>
  <c r="L14" i="5"/>
  <c r="I14" i="5"/>
  <c r="K13" i="5"/>
  <c r="J13" i="5"/>
  <c r="S13" i="5"/>
  <c r="M13" i="5"/>
  <c r="L13" i="5"/>
  <c r="I13" i="5"/>
  <c r="K12" i="5"/>
  <c r="J12" i="5"/>
  <c r="S12" i="5"/>
  <c r="M12" i="5"/>
  <c r="L12" i="5"/>
  <c r="I12" i="5"/>
  <c r="K11" i="5"/>
  <c r="J11" i="5"/>
  <c r="S11" i="5"/>
  <c r="M11" i="5"/>
  <c r="L11" i="5"/>
  <c r="I11" i="5"/>
  <c r="G34" i="5" l="1"/>
  <c r="G50" i="5"/>
  <c r="S57" i="5"/>
  <c r="E15" i="4" s="1"/>
  <c r="S34" i="5"/>
  <c r="E12" i="4" s="1"/>
  <c r="S50" i="5"/>
  <c r="E14" i="4" s="1"/>
  <c r="G29" i="5"/>
  <c r="K60" i="5"/>
  <c r="K7" i="1" s="1"/>
  <c r="L57" i="5"/>
  <c r="B15" i="4" s="1"/>
  <c r="E8" i="1"/>
  <c r="J20" i="9"/>
  <c r="E9" i="1"/>
  <c r="J17" i="2" s="1"/>
  <c r="J20" i="2" s="1"/>
  <c r="J20" i="6"/>
  <c r="I57" i="5"/>
  <c r="D15" i="4" s="1"/>
  <c r="K42" i="8"/>
  <c r="S39" i="8"/>
  <c r="E14" i="7" s="1"/>
  <c r="M39" i="8"/>
  <c r="C14" i="7" s="1"/>
  <c r="M24" i="11"/>
  <c r="C12" i="10" s="1"/>
  <c r="I34" i="5"/>
  <c r="D12" i="4" s="1"/>
  <c r="I50" i="5"/>
  <c r="D14" i="4" s="1"/>
  <c r="M28" i="8"/>
  <c r="C12" i="7" s="1"/>
  <c r="I28" i="8"/>
  <c r="D12" i="7" s="1"/>
  <c r="M33" i="8"/>
  <c r="C13" i="7" s="1"/>
  <c r="G39" i="8"/>
  <c r="I30" i="6"/>
  <c r="J30" i="6" s="1"/>
  <c r="G24" i="11"/>
  <c r="G29" i="11"/>
  <c r="I30" i="9"/>
  <c r="J30" i="9" s="1"/>
  <c r="I29" i="5"/>
  <c r="D11" i="4" s="1"/>
  <c r="H57" i="5"/>
  <c r="I30" i="3"/>
  <c r="J30" i="3" s="1"/>
  <c r="L18" i="8"/>
  <c r="S28" i="8"/>
  <c r="E12" i="7" s="1"/>
  <c r="G33" i="8"/>
  <c r="L39" i="8"/>
  <c r="B14" i="7" s="1"/>
  <c r="J20" i="3"/>
  <c r="I18" i="11"/>
  <c r="D11" i="10" s="1"/>
  <c r="G18" i="11"/>
  <c r="L24" i="11"/>
  <c r="B12" i="10" s="1"/>
  <c r="L29" i="11"/>
  <c r="B13" i="10" s="1"/>
  <c r="G36" i="11"/>
  <c r="G38" i="11"/>
  <c r="S38" i="11"/>
  <c r="E15" i="10" s="1"/>
  <c r="M18" i="11"/>
  <c r="C11" i="10" s="1"/>
  <c r="H29" i="11"/>
  <c r="M36" i="11"/>
  <c r="C14" i="10" s="1"/>
  <c r="L18" i="11"/>
  <c r="B11" i="10" s="1"/>
  <c r="H18" i="11"/>
  <c r="H38" i="11"/>
  <c r="V38" i="11"/>
  <c r="F15" i="10" s="1"/>
  <c r="B11" i="7"/>
  <c r="G42" i="8"/>
  <c r="G41" i="8"/>
  <c r="M18" i="8"/>
  <c r="C11" i="7" s="1"/>
  <c r="E11" i="7"/>
  <c r="H28" i="8"/>
  <c r="G28" i="8"/>
  <c r="I41" i="8"/>
  <c r="D15" i="7" s="1"/>
  <c r="I42" i="8"/>
  <c r="H18" i="8"/>
  <c r="L41" i="8"/>
  <c r="B15" i="7" s="1"/>
  <c r="D16" i="6" s="1"/>
  <c r="S41" i="8"/>
  <c r="E15" i="7" s="1"/>
  <c r="F11" i="7"/>
  <c r="H41" i="8"/>
  <c r="V41" i="8"/>
  <c r="F15" i="7" s="1"/>
  <c r="F16" i="6"/>
  <c r="J22" i="6" s="1"/>
  <c r="M29" i="5"/>
  <c r="C11" i="4" s="1"/>
  <c r="S29" i="5"/>
  <c r="E11" i="4" s="1"/>
  <c r="M34" i="5"/>
  <c r="C12" i="4" s="1"/>
  <c r="H38" i="5"/>
  <c r="M50" i="5"/>
  <c r="C14" i="4" s="1"/>
  <c r="G57" i="5"/>
  <c r="L29" i="5"/>
  <c r="B11" i="4" s="1"/>
  <c r="L34" i="5"/>
  <c r="B12" i="4" s="1"/>
  <c r="G38" i="5"/>
  <c r="L50" i="5"/>
  <c r="B14" i="4" s="1"/>
  <c r="M57" i="5"/>
  <c r="C15" i="4" s="1"/>
  <c r="H29" i="5"/>
  <c r="F11" i="4"/>
  <c r="V59" i="5"/>
  <c r="F16" i="4" s="1"/>
  <c r="I59" i="5" l="1"/>
  <c r="D16" i="4" s="1"/>
  <c r="F16" i="3" s="1"/>
  <c r="D17" i="7"/>
  <c r="H59" i="5"/>
  <c r="L42" i="8"/>
  <c r="B17" i="7" s="1"/>
  <c r="V39" i="11"/>
  <c r="F17" i="10" s="1"/>
  <c r="I38" i="11"/>
  <c r="D15" i="10" s="1"/>
  <c r="F16" i="9" s="1"/>
  <c r="J24" i="9" s="1"/>
  <c r="J22" i="3"/>
  <c r="F16" i="2"/>
  <c r="F20" i="2" s="1"/>
  <c r="L38" i="11"/>
  <c r="B15" i="10" s="1"/>
  <c r="D16" i="9" s="1"/>
  <c r="I39" i="11"/>
  <c r="S39" i="11"/>
  <c r="E17" i="10" s="1"/>
  <c r="L39" i="11"/>
  <c r="B17" i="10" s="1"/>
  <c r="M38" i="11"/>
  <c r="H39" i="11"/>
  <c r="J22" i="9"/>
  <c r="F24" i="9"/>
  <c r="F23" i="9"/>
  <c r="F20" i="9"/>
  <c r="F22" i="9"/>
  <c r="J23" i="9"/>
  <c r="S42" i="8"/>
  <c r="E17" i="7" s="1"/>
  <c r="V42" i="8"/>
  <c r="F17" i="7" s="1"/>
  <c r="M41" i="8"/>
  <c r="J23" i="6"/>
  <c r="F24" i="6"/>
  <c r="F20" i="6"/>
  <c r="J24" i="6"/>
  <c r="F23" i="6"/>
  <c r="F22" i="6"/>
  <c r="G59" i="5"/>
  <c r="L59" i="5"/>
  <c r="B16" i="4" s="1"/>
  <c r="D16" i="3" s="1"/>
  <c r="D16" i="2" s="1"/>
  <c r="M59" i="5"/>
  <c r="S59" i="5"/>
  <c r="E16" i="4" s="1"/>
  <c r="V60" i="5"/>
  <c r="F18" i="4" s="1"/>
  <c r="L60" i="5"/>
  <c r="B18" i="4" s="1"/>
  <c r="I60" i="5"/>
  <c r="F23" i="3"/>
  <c r="F23" i="2" s="1"/>
  <c r="J24" i="3"/>
  <c r="J24" i="2" s="1"/>
  <c r="J23" i="3"/>
  <c r="J23" i="2" s="1"/>
  <c r="F22" i="3"/>
  <c r="F24" i="3"/>
  <c r="F24" i="2" s="1"/>
  <c r="F20" i="3"/>
  <c r="D18" i="4" l="1"/>
  <c r="B7" i="1"/>
  <c r="D17" i="10"/>
  <c r="B8" i="1"/>
  <c r="G60" i="5"/>
  <c r="J22" i="2"/>
  <c r="F22" i="2"/>
  <c r="C15" i="10"/>
  <c r="E16" i="9" s="1"/>
  <c r="M39" i="11"/>
  <c r="C17" i="10" s="1"/>
  <c r="G39" i="11"/>
  <c r="J26" i="9"/>
  <c r="C15" i="7"/>
  <c r="E16" i="6" s="1"/>
  <c r="H42" i="8"/>
  <c r="M42" i="8"/>
  <c r="C17" i="7" s="1"/>
  <c r="J26" i="6"/>
  <c r="C16" i="4"/>
  <c r="E16" i="3" s="1"/>
  <c r="E16" i="2" s="1"/>
  <c r="M60" i="5"/>
  <c r="C18" i="4" s="1"/>
  <c r="H60" i="5"/>
  <c r="J26" i="3"/>
  <c r="S60" i="5"/>
  <c r="E18" i="4" s="1"/>
  <c r="J26" i="2" l="1"/>
  <c r="J28" i="2" s="1"/>
  <c r="B9" i="1"/>
  <c r="J28" i="3"/>
  <c r="I29" i="3" s="1"/>
  <c r="J29" i="3" s="1"/>
  <c r="J31" i="3" s="1"/>
  <c r="C7" i="1"/>
  <c r="J28" i="9"/>
  <c r="C8" i="1"/>
  <c r="G8" i="1" s="1"/>
  <c r="J28" i="6"/>
  <c r="I29" i="6" s="1"/>
  <c r="J29" i="6" s="1"/>
  <c r="J31" i="6" s="1"/>
  <c r="I29" i="9"/>
  <c r="J29" i="9" s="1"/>
  <c r="J31" i="9" s="1"/>
  <c r="C9" i="1" l="1"/>
  <c r="G7" i="1"/>
  <c r="G9" i="1" s="1"/>
  <c r="B10" i="1" l="1"/>
  <c r="G10" i="1" l="1"/>
  <c r="I29" i="2"/>
  <c r="J29" i="2" s="1"/>
  <c r="B11" i="1"/>
  <c r="G11" i="1" l="1"/>
  <c r="G12" i="1" s="1"/>
  <c r="I30" i="2"/>
  <c r="J30" i="2" s="1"/>
  <c r="J31" i="2" s="1"/>
</calcChain>
</file>

<file path=xl/sharedStrings.xml><?xml version="1.0" encoding="utf-8"?>
<sst xmlns="http://schemas.openxmlformats.org/spreadsheetml/2006/main" count="699" uniqueCount="226">
  <si>
    <t>Rekapitulácia rozpočtu</t>
  </si>
  <si>
    <t>Stavba Protipovodňové opatrenia-Úprava rigolov v obci Hrachovo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</si>
  <si>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</si>
  <si>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</si>
  <si>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</si>
  <si>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</si>
  <si>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</si>
  <si>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</si>
  <si>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</si>
  <si>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</si>
  <si>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</si>
  <si>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</si>
  <si>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Dažďová kanalizácia,opevnenie rigola-ulica Horná</t>
  </si>
  <si>
    <t>Dažďová kanalizácia,II etapa- opevnenie rigola</t>
  </si>
  <si>
    <t>Krycí list rozpočtu</t>
  </si>
  <si>
    <t xml:space="preserve">Miesto:  </t>
  </si>
  <si>
    <t>Objekt Dažďová kanalizácia,opevnenie rigola-ulica Horná</t>
  </si>
  <si>
    <t xml:space="preserve">Ks: </t>
  </si>
  <si>
    <t xml:space="preserve">Zákazka: </t>
  </si>
  <si>
    <t xml:space="preserve">Spracoval: </t>
  </si>
  <si>
    <t xml:space="preserve">Dňa </t>
  </si>
  <si>
    <t>23. 9. 2020</t>
  </si>
  <si>
    <t>Odberateľ: OBEC HRACHOVO , Obecný úrad ,ul.Mieru 35. Hrachovo</t>
  </si>
  <si>
    <t xml:space="preserve">Projektant: </t>
  </si>
  <si>
    <t xml:space="preserve">Dodávateľ: </t>
  </si>
  <si>
    <t>IČO: 00318779</t>
  </si>
  <si>
    <t xml:space="preserve">DIČ: </t>
  </si>
  <si>
    <t xml:space="preserve">IČO: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</si>
  <si>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</si>
  <si>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</si>
  <si>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</si>
  <si>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</si>
  <si>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</si>
  <si>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</si>
  <si>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</si>
  <si>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</si>
  <si>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</si>
  <si>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</si>
  <si>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</si>
  <si>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</si>
  <si>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</si>
  <si>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</si>
  <si>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</si>
  <si>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</si>
  <si>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</si>
  <si>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</si>
  <si>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</si>
  <si>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</si>
  <si>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</si>
  <si>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</si>
  <si>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</si>
  <si>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</si>
  <si>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</si>
  <si>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</si>
  <si>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</si>
  <si>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</si>
  <si>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</si>
  <si>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</si>
  <si>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</si>
  <si>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</si>
  <si>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</si>
  <si>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</si>
  <si>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</si>
  <si>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</si>
  <si>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</si>
  <si>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</si>
  <si>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23. 9. 2020</t>
  </si>
  <si>
    <t>Prehľad rozpočtových nákladov</t>
  </si>
  <si>
    <t>Práce HSV</t>
  </si>
  <si>
    <t>ZEMNÉ PRÁCE</t>
  </si>
  <si>
    <t>VODOROVNÉ KONŠTRUKCIE</t>
  </si>
  <si>
    <t>SPEVNENÉ PLOCHY</t>
  </si>
  <si>
    <t>POTRUBNÉ ROZVODY</t>
  </si>
  <si>
    <t>OSTATNÉ PRÁCE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</si>
  <si>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</si>
  <si>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</si>
  <si>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</si>
  <si>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</si>
  <si>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</si>
  <si>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</si>
  <si>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</si>
  <si>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</si>
  <si>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</si>
  <si>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</si>
  <si>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</si>
  <si>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</si>
  <si>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 xml:space="preserve">  1/A 1</t>
  </si>
  <si>
    <t xml:space="preserve"> 162501105</t>
  </si>
  <si>
    <t>Vodorovné premiestnenie výkopku  po spevnenej ceste z  horniny tr.1-4  v množstve do 100 m3, príplatok k cene za každých ďalšich a začatých 1000 m</t>
  </si>
  <si>
    <t>m3</t>
  </si>
  <si>
    <t xml:space="preserve"> 162501102</t>
  </si>
  <si>
    <t>Vodorovné premiestnenie výkopku tr.1-4 do 3000 m</t>
  </si>
  <si>
    <t xml:space="preserve"> 171201201</t>
  </si>
  <si>
    <t>Uloženie sypaniny na skládky do 100 m3</t>
  </si>
  <si>
    <t xml:space="preserve"> 122301101</t>
  </si>
  <si>
    <t>Odkopávka a prekopávka nezapažená v hornine 4,do 100 m3</t>
  </si>
  <si>
    <t xml:space="preserve"> 122301109</t>
  </si>
  <si>
    <t>Príplatok za lepivosť horniny 4</t>
  </si>
  <si>
    <t xml:space="preserve"> 132201101</t>
  </si>
  <si>
    <t>Výkop ryhy do šírky 600 mm v horn.3 do 100 m3</t>
  </si>
  <si>
    <t xml:space="preserve"> 132201109</t>
  </si>
  <si>
    <t>Príplatok k cene za lepivosť horniny 3</t>
  </si>
  <si>
    <t xml:space="preserve"> 132211101</t>
  </si>
  <si>
    <t>Hľbenie rýh do šírky 600 mm v hornine 3 - ručne</t>
  </si>
  <si>
    <t xml:space="preserve"> 132211119</t>
  </si>
  <si>
    <t>Príplatok za lepivosť pri hĺbení rýh š do 600 mm ručným náradím v hornine tr. 3</t>
  </si>
  <si>
    <t xml:space="preserve"> 133202120</t>
  </si>
  <si>
    <t>Hĺbenie šachiet v horn.tr.3 ručné do 1,00m2 pôdorys plochy</t>
  </si>
  <si>
    <t xml:space="preserve"> 133211129</t>
  </si>
  <si>
    <t>Príplatok za lepivosť pri hĺbení šachiet ručným náradím v horninách triedy 3</t>
  </si>
  <si>
    <t xml:space="preserve"> 174101001</t>
  </si>
  <si>
    <t>Zásyp sypaninou so zhutnením jám, šachiet, rýh, zárezov alebo okolo objektov  do 100 m3</t>
  </si>
  <si>
    <t xml:space="preserve"> 174200000</t>
  </si>
  <si>
    <t xml:space="preserve">Dodávka drveného kameňa </t>
  </si>
  <si>
    <t xml:space="preserve"> 175101102</t>
  </si>
  <si>
    <t>Obsyp potrubia sypaninou z vhodných hornín 1 až 4 s prehodením sypaniny</t>
  </si>
  <si>
    <t xml:space="preserve"> 175101200</t>
  </si>
  <si>
    <t>Obsyp objektu sypaninou z vhodných hornín triedy 1 až 4 s prehodením sypaniny</t>
  </si>
  <si>
    <t xml:space="preserve"> 181101102</t>
  </si>
  <si>
    <t>Úprava pláne v zárezoch v hornine 1-4 so zhutnením</t>
  </si>
  <si>
    <t>m2</t>
  </si>
  <si>
    <t xml:space="preserve">  1/A 2</t>
  </si>
  <si>
    <t xml:space="preserve"> 122302201</t>
  </si>
  <si>
    <t>Odkopávka a prekopávka nezapažená pre cesty, v hornine 4 do 100 m3</t>
  </si>
  <si>
    <t xml:space="preserve"> 122302209</t>
  </si>
  <si>
    <t>221/A 1</t>
  </si>
  <si>
    <t xml:space="preserve"> 451317777</t>
  </si>
  <si>
    <t xml:space="preserve">Podklad pod dlažbu vodorovne alebo v sklone do 1:5 hr. 50-100mm </t>
  </si>
  <si>
    <t>271/A 1</t>
  </si>
  <si>
    <t xml:space="preserve"> 451541111</t>
  </si>
  <si>
    <t>Lôžko pod potrubie, stoky a drobné objekty, v otvorenom výkope zo štrkodrvy 0-63 mm</t>
  </si>
  <si>
    <t xml:space="preserve"> 596912112</t>
  </si>
  <si>
    <t>Kladenie dlažby z vegetačných tvárnic (bez lôžka) veľkosti do 0,25 m2 hr. 8 cm nad 20 m2</t>
  </si>
  <si>
    <t xml:space="preserve"> 899103111</t>
  </si>
  <si>
    <t>Osadenie poklopu liatinového a oceľového vrátane rámu hmotn. nad 100 do 150 kg</t>
  </si>
  <si>
    <t>kus</t>
  </si>
  <si>
    <t>S/S50</t>
  </si>
  <si>
    <t xml:space="preserve"> 5524214200</t>
  </si>
  <si>
    <t>Poklop T-600P</t>
  </si>
  <si>
    <t xml:space="preserve"> 899202111</t>
  </si>
  <si>
    <t>Osadenie liatinovej mreže vrátane rámu a koša na bahno hmotnosti jednotlivo nad 50 do 100 kg</t>
  </si>
  <si>
    <t xml:space="preserve"> 5524212000</t>
  </si>
  <si>
    <t>Mreža kanálová bez rámu 300X300 mm</t>
  </si>
  <si>
    <t>271/A 3</t>
  </si>
  <si>
    <t xml:space="preserve"> 894201195</t>
  </si>
  <si>
    <t>Úprava napojenia na šachtu / zriadenie nového otvoru a zabetónovanie pôvodného /</t>
  </si>
  <si>
    <t>ks</t>
  </si>
  <si>
    <t xml:space="preserve"> 894212141</t>
  </si>
  <si>
    <t>Šachty kanal. štvorcové s oblož. dna betónom na potrubí DN 450-500</t>
  </si>
  <si>
    <t>KUS</t>
  </si>
  <si>
    <t xml:space="preserve"> 895941311</t>
  </si>
  <si>
    <t>Zriadenie kanalizačnej vpuste uličnej z betónových dielcov typ UVB-50</t>
  </si>
  <si>
    <t xml:space="preserve"> 871383122</t>
  </si>
  <si>
    <t>Montáž potrubia kanalizačného z korugovaných rúr - PVC-U DN 400 mm</t>
  </si>
  <si>
    <t>m</t>
  </si>
  <si>
    <t>S/S20</t>
  </si>
  <si>
    <t xml:space="preserve"> 2861105400</t>
  </si>
  <si>
    <t>PVC-U rúra kanalizačná korugovaná hrdlovaná k DN   500x6000</t>
  </si>
  <si>
    <t xml:space="preserve"> 13/B 1</t>
  </si>
  <si>
    <t xml:space="preserve"> 969021131</t>
  </si>
  <si>
    <t>Vybúranie kanalizačného potrubia DN do 300 mm,  -0,09300t</t>
  </si>
  <si>
    <t>S/S70</t>
  </si>
  <si>
    <t xml:space="preserve"> 5922760500</t>
  </si>
  <si>
    <t>Tvárnica priekopová TBM 60-1 620x300x154,5</t>
  </si>
  <si>
    <t xml:space="preserve"> 935112311</t>
  </si>
  <si>
    <t xml:space="preserve">Osadenie priekop. žľabu z betón. priekopových tvárnic šírky 500-800 mm do betónu C 10/12,5 </t>
  </si>
  <si>
    <t xml:space="preserve"> 592270000100</t>
  </si>
  <si>
    <t>Zatrávňovacia tvárnica 60x40x8</t>
  </si>
  <si>
    <t>Objekt Dažďová kanalizácia,opevnenie rigola-ulica Mieru</t>
  </si>
  <si>
    <t xml:space="preserve"> 181101101</t>
  </si>
  <si>
    <t>Úprava pláne v zárezoch v hornine 1-4 bez zhutnenia</t>
  </si>
  <si>
    <t>S/S60</t>
  </si>
  <si>
    <t xml:space="preserve"> 583310002800</t>
  </si>
  <si>
    <t>Kamenivo drvené</t>
  </si>
  <si>
    <t xml:space="preserve">T    </t>
  </si>
  <si>
    <t xml:space="preserve"> 451572111</t>
  </si>
  <si>
    <t>Lôžko pod potrubie, stoky a drobné objekty, v otvorenom výkope z kameniva drobného ťaženého 0-4 mm</t>
  </si>
  <si>
    <t xml:space="preserve"> 452311141</t>
  </si>
  <si>
    <t xml:space="preserve">Dosky z betónu v otvorenom výkope tr.C 16/20 </t>
  </si>
  <si>
    <t>311/A 1</t>
  </si>
  <si>
    <t xml:space="preserve"> 451313511</t>
  </si>
  <si>
    <t>Podkladová vrstva z betónu prostého vodostav. V4 - C 16/20 pod dlažbu hr.do 100 mm</t>
  </si>
  <si>
    <t>321/A 1</t>
  </si>
  <si>
    <t xml:space="preserve"> 451571111</t>
  </si>
  <si>
    <t>Lôžko pod dlažby zo štrkopiesku hr.vrstvy do 100 mm</t>
  </si>
  <si>
    <t xml:space="preserve"> 465921112</t>
  </si>
  <si>
    <t>Ukladanie dlažby z betónových dosiek a tvárnic na sucho, hm. do 90 kg, hr.dosiek do 150 mm</t>
  </si>
  <si>
    <t>Tvárnica priekopová a melioračná-betónová doska obkladová TBM 1-60 ,620x300x154,5</t>
  </si>
  <si>
    <t xml:space="preserve"> 469521111</t>
  </si>
  <si>
    <t>Spevnenie svahu z kameniva</t>
  </si>
  <si>
    <t>PVC-U rúra kanalizačná korugovaná hrdlovaná k DN   400 x 6000</t>
  </si>
  <si>
    <t xml:space="preserve"> 965043321</t>
  </si>
  <si>
    <t>Búranie podkladov pod dlažby betónových s poterom alebo terazzom hr. do 100 mm, plochy do 1 m2</t>
  </si>
  <si>
    <t>Zatrávňovacia tvarnica 60x40x8</t>
  </si>
  <si>
    <t xml:space="preserve"> 919411111</t>
  </si>
  <si>
    <t>Čelo priepustu z prostého betónu z rúr od DN 30 cm do DN 50 cm</t>
  </si>
  <si>
    <t>Objekt Dažďová kanalizácia,II etapa- opevnenie rigola</t>
  </si>
  <si>
    <t>ZÁKLADY</t>
  </si>
  <si>
    <t>ZVISLÉ KONŠTRUKCIE</t>
  </si>
  <si>
    <t xml:space="preserve"> 132201201</t>
  </si>
  <si>
    <t>Výkop ryhy šírky 600-2000mm horn.3 do 100m3</t>
  </si>
  <si>
    <t xml:space="preserve"> 132201209</t>
  </si>
  <si>
    <t>Príplatok k cenám za lepivosť horniny 3</t>
  </si>
  <si>
    <t xml:space="preserve"> 11/A 1</t>
  </si>
  <si>
    <t xml:space="preserve"> 274313612</t>
  </si>
  <si>
    <t>Betón základových pásov prostý triedy C20/25</t>
  </si>
  <si>
    <t xml:space="preserve"> 274351215</t>
  </si>
  <si>
    <t>Debnenie stien základ. pásov, zhotovenie-dielce</t>
  </si>
  <si>
    <t xml:space="preserve"> 274351216</t>
  </si>
  <si>
    <t>Debnenie stien základ. pásov, odstránenie-dielce</t>
  </si>
  <si>
    <t xml:space="preserve"> 311271301</t>
  </si>
  <si>
    <t>Murivo nosné PREMAC 50x20x25 s betónovou výplňou hr. 20 cm</t>
  </si>
  <si>
    <t xml:space="preserve"> 311361825</t>
  </si>
  <si>
    <t>Výstuž pre murivo nosné PREMAC s betónovou výplňou z ocele 10505</t>
  </si>
  <si>
    <t>t</t>
  </si>
  <si>
    <t>Podkladová vrstva z betónu prostého vodostav. V4 - C 25/30 pod dlažbu hr.do 100 mm</t>
  </si>
  <si>
    <t xml:space="preserve"> 465921215</t>
  </si>
  <si>
    <t>Ukladanie dlažby z bet. dosiek a tvárnic na sucho, hm. do 60kg so zaliatím maltou MCs hr. do 100 mm</t>
  </si>
  <si>
    <t>Tvárnica priekopová a melioračná, doska obkladová betónová TBM 2-50, rozmer 500x500x80 mm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</si>
  <si>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</si>
  <si>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</si>
  <si>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</si>
  <si>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</si>
  <si>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</si>
  <si>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Stavba Vybudovanie protipovodňovej ochrany - prekrytie rigolov</t>
  </si>
  <si>
    <t>Zákazka Vybudovanie protipovodňovej ochrany - prekrytie rigolov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</si>
</sst>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11"/>
      <color rgb="FF000000"/>
      <name val="Arial CE"/>
      <charset val="238"/>
    </font>
    <font>
      <sz val="11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11"/>
      <color rgb="FF0000FF"/>
      <name val="Arial CE"/>
      <charset val="238"/>
    </font>
    <font>
      <sz val="11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/>
    <xf numFmtId="166" fontId="1" fillId="0" borderId="0" xfId="0" applyNumberFormat="1" applyFont="1"/>
    <xf numFmtId="0" fontId="4" fillId="2" borderId="94" xfId="0" applyFont="1" applyFill="1" applyBorder="1" applyAlignment="1">
      <alignment horizontal="center"/>
    </xf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6" fontId="13" fillId="0" borderId="0" xfId="0" applyNumberFormat="1" applyFont="1"/>
    <xf numFmtId="0" fontId="12" fillId="0" borderId="0" xfId="0" applyFont="1"/>
    <xf numFmtId="166" fontId="12" fillId="0" borderId="0" xfId="0" applyNumberFormat="1" applyFont="1"/>
    <xf numFmtId="166" fontId="4" fillId="0" borderId="0" xfId="0" applyNumberFormat="1" applyFont="1"/>
    <xf numFmtId="0" fontId="15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wrapText="1"/>
    </xf>
    <xf numFmtId="0" fontId="16" fillId="0" borderId="0" xfId="0" applyFont="1"/>
    <xf numFmtId="0" fontId="17" fillId="0" borderId="0" xfId="0" applyFont="1"/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left" wrapText="1"/>
    </xf>
    <xf numFmtId="0" fontId="15" fillId="0" borderId="0" xfId="0" applyFont="1"/>
    <xf numFmtId="166" fontId="15" fillId="0" borderId="0" xfId="0" applyNumberFormat="1" applyFont="1"/>
    <xf numFmtId="166" fontId="16" fillId="0" borderId="0" xfId="0" applyNumberFormat="1" applyFont="1"/>
    <xf numFmtId="0" fontId="18" fillId="0" borderId="0" xfId="0" applyFont="1"/>
    <xf numFmtId="0" fontId="19" fillId="0" borderId="94" xfId="0" applyFont="1" applyBorder="1"/>
    <xf numFmtId="166" fontId="19" fillId="0" borderId="94" xfId="0" applyNumberFormat="1" applyFont="1" applyBorder="1"/>
    <xf numFmtId="164" fontId="19" fillId="0" borderId="94" xfId="0" applyNumberFormat="1" applyFont="1" applyBorder="1"/>
    <xf numFmtId="0" fontId="20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4"/>
  <sheetViews>
    <sheetView tabSelected="1" workbookViewId="0">
      <selection activeCell="C16" sqref="C16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204" t="s">
        <v>224</v>
      </c>
      <c r="B4" s="204"/>
      <c r="C4" s="204"/>
      <c r="D4" s="204"/>
      <c r="E4" s="204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90" t="s">
        <v>12</v>
      </c>
      <c r="B7" s="191">
        <f>'SO 1487'!I60-Rekapitulácia!D7</f>
        <v>0</v>
      </c>
      <c r="C7" s="191">
        <f>'Kryci_list 1487'!J26</f>
        <v>0</v>
      </c>
      <c r="D7" s="191">
        <v>0</v>
      </c>
      <c r="E7" s="191">
        <f>'Kryci_list 1487'!J17</f>
        <v>0</v>
      </c>
      <c r="F7" s="191">
        <v>0</v>
      </c>
      <c r="G7" s="191">
        <f>B7+C7+D7+E7+F7</f>
        <v>0</v>
      </c>
      <c r="K7">
        <f>'SO 1487'!K60</f>
        <v>0</v>
      </c>
      <c r="Q7">
        <v>30.126000000000001</v>
      </c>
    </row>
    <row r="8" spans="1:26" x14ac:dyDescent="0.25">
      <c r="A8" s="62" t="s">
        <v>13</v>
      </c>
      <c r="B8" s="68">
        <f>'SO 1500'!I39-Rekapitulácia!D8</f>
        <v>0</v>
      </c>
      <c r="C8" s="68">
        <f>'Kryci_list 1500'!J26</f>
        <v>0</v>
      </c>
      <c r="D8" s="68">
        <v>0</v>
      </c>
      <c r="E8" s="68">
        <f>'Kryci_list 1500'!J17</f>
        <v>0</v>
      </c>
      <c r="F8" s="68">
        <v>0</v>
      </c>
      <c r="G8" s="68">
        <f>B8+C8+D8+E8+F8</f>
        <v>0</v>
      </c>
      <c r="K8">
        <f>'SO 1500'!K39</f>
        <v>0</v>
      </c>
      <c r="Q8">
        <v>30.126000000000001</v>
      </c>
    </row>
    <row r="9" spans="1:26" x14ac:dyDescent="0.25">
      <c r="A9" s="197" t="s">
        <v>219</v>
      </c>
      <c r="B9" s="198">
        <f>SUM(B7:B8)</f>
        <v>0</v>
      </c>
      <c r="C9" s="198">
        <f>SUM(C7:C8)</f>
        <v>0</v>
      </c>
      <c r="D9" s="198">
        <f>SUM(D7:D8)</f>
        <v>0</v>
      </c>
      <c r="E9" s="198">
        <f>SUM(E7:E8)</f>
        <v>0</v>
      </c>
      <c r="F9" s="198">
        <f>SUM(F7:F8)</f>
        <v>0</v>
      </c>
      <c r="G9" s="198">
        <f>SUM(G7:G8)-SUM(Z7:Z8)</f>
        <v>0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6" x14ac:dyDescent="0.25">
      <c r="A10" s="195" t="s">
        <v>220</v>
      </c>
      <c r="B10" s="196">
        <f>G9-SUM(Rekapitulácia!K7:'Rekapitulácia'!K8)*1</f>
        <v>0</v>
      </c>
      <c r="C10" s="196"/>
      <c r="D10" s="196"/>
      <c r="E10" s="196"/>
      <c r="F10" s="196"/>
      <c r="G10" s="196">
        <f>ROUND(((ROUND(B10,2)*20)/100),2)*1</f>
        <v>0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x14ac:dyDescent="0.25">
      <c r="A11" s="5" t="s">
        <v>221</v>
      </c>
      <c r="B11" s="193">
        <f>(G9-B10)</f>
        <v>0</v>
      </c>
      <c r="C11" s="193"/>
      <c r="D11" s="193"/>
      <c r="E11" s="193"/>
      <c r="F11" s="193"/>
      <c r="G11" s="193">
        <f>ROUND(((ROUND(B11,2)*0)/100),2)</f>
        <v>0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x14ac:dyDescent="0.25">
      <c r="A12" s="5" t="s">
        <v>222</v>
      </c>
      <c r="B12" s="193"/>
      <c r="C12" s="193"/>
      <c r="D12" s="193"/>
      <c r="E12" s="193"/>
      <c r="F12" s="193"/>
      <c r="G12" s="193">
        <f>SUM(G9:G11)</f>
        <v>0</v>
      </c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x14ac:dyDescent="0.25">
      <c r="A13" s="10"/>
      <c r="B13" s="194"/>
      <c r="C13" s="194"/>
      <c r="D13" s="194"/>
      <c r="E13" s="194"/>
      <c r="F13" s="194"/>
      <c r="G13" s="194"/>
    </row>
    <row r="14" spans="1:26" x14ac:dyDescent="0.25">
      <c r="A14" s="10"/>
      <c r="B14" s="194"/>
      <c r="C14" s="194"/>
      <c r="D14" s="194"/>
      <c r="E14" s="194"/>
      <c r="F14" s="194"/>
      <c r="G14" s="194"/>
    </row>
    <row r="15" spans="1:26" x14ac:dyDescent="0.25">
      <c r="A15" s="10"/>
      <c r="B15" s="194"/>
      <c r="C15" s="194"/>
      <c r="D15" s="194"/>
      <c r="E15" s="194"/>
      <c r="F15" s="194"/>
      <c r="G15" s="194"/>
    </row>
    <row r="16" spans="1:26" x14ac:dyDescent="0.25">
      <c r="A16" s="10"/>
      <c r="B16" s="194"/>
      <c r="C16" s="194"/>
      <c r="D16" s="194"/>
      <c r="E16" s="194"/>
      <c r="F16" s="194"/>
      <c r="G16" s="194"/>
    </row>
    <row r="17" spans="1:7" x14ac:dyDescent="0.25">
      <c r="A17" s="10"/>
      <c r="B17" s="194"/>
      <c r="C17" s="194"/>
      <c r="D17" s="194"/>
      <c r="E17" s="194"/>
      <c r="F17" s="194"/>
      <c r="G17" s="194"/>
    </row>
    <row r="18" spans="1:7" x14ac:dyDescent="0.25">
      <c r="A18" s="10"/>
      <c r="B18" s="194"/>
      <c r="C18" s="194"/>
      <c r="D18" s="194"/>
      <c r="E18" s="194"/>
      <c r="F18" s="194"/>
      <c r="G18" s="194"/>
    </row>
    <row r="19" spans="1:7" x14ac:dyDescent="0.25">
      <c r="A19" s="10"/>
      <c r="B19" s="194"/>
      <c r="C19" s="194"/>
      <c r="D19" s="194"/>
      <c r="E19" s="194"/>
      <c r="F19" s="194"/>
      <c r="G19" s="194"/>
    </row>
    <row r="20" spans="1:7" x14ac:dyDescent="0.25">
      <c r="A20" s="10"/>
      <c r="B20" s="194"/>
      <c r="C20" s="194"/>
      <c r="D20" s="194"/>
      <c r="E20" s="194"/>
      <c r="F20" s="194"/>
      <c r="G20" s="194"/>
    </row>
    <row r="21" spans="1:7" x14ac:dyDescent="0.25">
      <c r="A21" s="10"/>
      <c r="B21" s="194"/>
      <c r="C21" s="194"/>
      <c r="D21" s="194"/>
      <c r="E21" s="194"/>
      <c r="F21" s="194"/>
      <c r="G21" s="194"/>
    </row>
    <row r="22" spans="1:7" x14ac:dyDescent="0.25">
      <c r="A22" s="10"/>
      <c r="B22" s="194"/>
      <c r="C22" s="194"/>
      <c r="D22" s="194"/>
      <c r="E22" s="194"/>
      <c r="F22" s="194"/>
      <c r="G22" s="194"/>
    </row>
    <row r="23" spans="1:7" x14ac:dyDescent="0.25">
      <c r="A23" s="10"/>
      <c r="B23" s="194"/>
      <c r="C23" s="194"/>
      <c r="D23" s="194"/>
      <c r="E23" s="194"/>
      <c r="F23" s="194"/>
      <c r="G23" s="194"/>
    </row>
    <row r="24" spans="1:7" x14ac:dyDescent="0.25">
      <c r="A24" s="10"/>
      <c r="B24" s="194"/>
      <c r="C24" s="194"/>
      <c r="D24" s="194"/>
      <c r="E24" s="194"/>
      <c r="F24" s="194"/>
      <c r="G24" s="194"/>
    </row>
    <row r="25" spans="1:7" x14ac:dyDescent="0.25">
      <c r="A25" s="10"/>
      <c r="B25" s="194"/>
      <c r="C25" s="194"/>
      <c r="D25" s="194"/>
      <c r="E25" s="194"/>
      <c r="F25" s="194"/>
      <c r="G25" s="194"/>
    </row>
    <row r="26" spans="1:7" x14ac:dyDescent="0.25">
      <c r="A26" s="10"/>
      <c r="B26" s="194"/>
      <c r="C26" s="194"/>
      <c r="D26" s="194"/>
      <c r="E26" s="194"/>
      <c r="F26" s="194"/>
      <c r="G26" s="194"/>
    </row>
    <row r="27" spans="1:7" x14ac:dyDescent="0.25">
      <c r="A27" s="10"/>
      <c r="B27" s="194"/>
      <c r="C27" s="194"/>
      <c r="D27" s="194"/>
      <c r="E27" s="194"/>
      <c r="F27" s="194"/>
      <c r="G27" s="194"/>
    </row>
    <row r="28" spans="1:7" x14ac:dyDescent="0.25">
      <c r="A28" s="10"/>
      <c r="B28" s="194"/>
      <c r="C28" s="194"/>
      <c r="D28" s="194"/>
      <c r="E28" s="194"/>
      <c r="F28" s="194"/>
      <c r="G28" s="194"/>
    </row>
    <row r="29" spans="1:7" x14ac:dyDescent="0.25">
      <c r="A29" s="10"/>
      <c r="B29" s="194"/>
      <c r="C29" s="194"/>
      <c r="D29" s="194"/>
      <c r="E29" s="194"/>
      <c r="F29" s="194"/>
      <c r="G29" s="194"/>
    </row>
    <row r="30" spans="1:7" x14ac:dyDescent="0.25">
      <c r="A30" s="10"/>
      <c r="B30" s="194"/>
      <c r="C30" s="194"/>
      <c r="D30" s="194"/>
      <c r="E30" s="194"/>
      <c r="F30" s="194"/>
      <c r="G30" s="194"/>
    </row>
    <row r="31" spans="1:7" x14ac:dyDescent="0.25">
      <c r="A31" s="10"/>
      <c r="B31" s="194"/>
      <c r="C31" s="194"/>
      <c r="D31" s="194"/>
      <c r="E31" s="194"/>
      <c r="F31" s="194"/>
      <c r="G31" s="194"/>
    </row>
    <row r="32" spans="1:7" x14ac:dyDescent="0.25">
      <c r="A32" s="10"/>
      <c r="B32" s="194"/>
      <c r="C32" s="194"/>
      <c r="D32" s="194"/>
      <c r="E32" s="194"/>
      <c r="F32" s="194"/>
      <c r="G32" s="194"/>
    </row>
    <row r="33" spans="1:7" x14ac:dyDescent="0.25">
      <c r="A33" s="10"/>
      <c r="B33" s="194"/>
      <c r="C33" s="194"/>
      <c r="D33" s="194"/>
      <c r="E33" s="194"/>
      <c r="F33" s="194"/>
      <c r="G33" s="194"/>
    </row>
    <row r="34" spans="1:7" x14ac:dyDescent="0.25">
      <c r="A34" s="10"/>
      <c r="B34" s="194"/>
      <c r="C34" s="194"/>
      <c r="D34" s="194"/>
      <c r="E34" s="194"/>
      <c r="F34" s="194"/>
      <c r="G34" s="194"/>
    </row>
    <row r="35" spans="1:7" x14ac:dyDescent="0.25">
      <c r="A35" s="1"/>
      <c r="B35" s="140"/>
      <c r="C35" s="140"/>
      <c r="D35" s="140"/>
      <c r="E35" s="140"/>
      <c r="F35" s="140"/>
      <c r="G35" s="140"/>
    </row>
    <row r="36" spans="1:7" x14ac:dyDescent="0.25">
      <c r="A36" s="1"/>
      <c r="B36" s="140"/>
      <c r="C36" s="140"/>
      <c r="D36" s="140"/>
      <c r="E36" s="140"/>
      <c r="F36" s="140"/>
      <c r="G36" s="140"/>
    </row>
    <row r="37" spans="1:7" x14ac:dyDescent="0.25">
      <c r="A37" s="1"/>
      <c r="B37" s="140"/>
      <c r="C37" s="140"/>
      <c r="D37" s="140"/>
      <c r="E37" s="140"/>
      <c r="F37" s="140"/>
      <c r="G37" s="140"/>
    </row>
    <row r="38" spans="1:7" x14ac:dyDescent="0.25">
      <c r="A38" s="1"/>
      <c r="B38" s="140"/>
      <c r="C38" s="140"/>
      <c r="D38" s="140"/>
      <c r="E38" s="140"/>
      <c r="F38" s="140"/>
      <c r="G38" s="140"/>
    </row>
    <row r="39" spans="1:7" x14ac:dyDescent="0.25">
      <c r="A39" s="1"/>
      <c r="B39" s="140"/>
      <c r="C39" s="140"/>
      <c r="D39" s="140"/>
      <c r="E39" s="140"/>
      <c r="F39" s="140"/>
      <c r="G39" s="140"/>
    </row>
    <row r="40" spans="1:7" x14ac:dyDescent="0.25">
      <c r="A40" s="1"/>
      <c r="B40" s="140"/>
      <c r="C40" s="140"/>
      <c r="D40" s="140"/>
      <c r="E40" s="140"/>
      <c r="F40" s="140"/>
      <c r="G40" s="140"/>
    </row>
    <row r="41" spans="1:7" x14ac:dyDescent="0.25">
      <c r="A41" s="1"/>
      <c r="B41" s="140"/>
      <c r="C41" s="140"/>
      <c r="D41" s="140"/>
      <c r="E41" s="140"/>
      <c r="F41" s="140"/>
      <c r="G41" s="140"/>
    </row>
    <row r="42" spans="1:7" x14ac:dyDescent="0.25">
      <c r="A42" s="1"/>
      <c r="B42" s="140"/>
      <c r="C42" s="140"/>
      <c r="D42" s="140"/>
      <c r="E42" s="140"/>
      <c r="F42" s="140"/>
      <c r="G42" s="140"/>
    </row>
    <row r="43" spans="1:7" x14ac:dyDescent="0.25">
      <c r="A43" s="1"/>
      <c r="B43" s="140"/>
      <c r="C43" s="140"/>
      <c r="D43" s="140"/>
      <c r="E43" s="140"/>
      <c r="F43" s="140"/>
      <c r="G43" s="140"/>
    </row>
    <row r="44" spans="1:7" x14ac:dyDescent="0.25">
      <c r="A44" s="1"/>
      <c r="B44" s="140"/>
      <c r="C44" s="140"/>
      <c r="D44" s="140"/>
      <c r="E44" s="140"/>
      <c r="F44" s="140"/>
      <c r="G44" s="140"/>
    </row>
    <row r="45" spans="1:7" x14ac:dyDescent="0.25">
      <c r="A45" s="1"/>
      <c r="B45" s="140"/>
      <c r="C45" s="140"/>
      <c r="D45" s="140"/>
      <c r="E45" s="140"/>
      <c r="F45" s="140"/>
      <c r="G45" s="140"/>
    </row>
    <row r="46" spans="1:7" x14ac:dyDescent="0.25">
      <c r="A46" s="1"/>
      <c r="B46" s="140"/>
      <c r="C46" s="140"/>
      <c r="D46" s="140"/>
      <c r="E46" s="140"/>
      <c r="F46" s="140"/>
      <c r="G46" s="140"/>
    </row>
    <row r="47" spans="1:7" x14ac:dyDescent="0.25">
      <c r="A47" s="1"/>
      <c r="B47" s="140"/>
      <c r="C47" s="140"/>
      <c r="D47" s="140"/>
      <c r="E47" s="140"/>
      <c r="F47" s="140"/>
      <c r="G47" s="140"/>
    </row>
    <row r="48" spans="1:7" x14ac:dyDescent="0.25">
      <c r="A48" s="1"/>
      <c r="B48" s="140"/>
      <c r="C48" s="140"/>
      <c r="D48" s="140"/>
      <c r="E48" s="140"/>
      <c r="F48" s="140"/>
      <c r="G48" s="140"/>
    </row>
    <row r="49" spans="1:7" x14ac:dyDescent="0.25">
      <c r="A49" s="1"/>
      <c r="B49" s="140"/>
      <c r="C49" s="140"/>
      <c r="D49" s="140"/>
      <c r="E49" s="140"/>
      <c r="F49" s="140"/>
      <c r="G49" s="140"/>
    </row>
    <row r="50" spans="1:7" x14ac:dyDescent="0.25">
      <c r="B50" s="192"/>
      <c r="C50" s="192"/>
      <c r="D50" s="192"/>
      <c r="E50" s="192"/>
      <c r="F50" s="192"/>
      <c r="G50" s="192"/>
    </row>
    <row r="51" spans="1:7" x14ac:dyDescent="0.25">
      <c r="B51" s="192"/>
      <c r="C51" s="192"/>
      <c r="D51" s="192"/>
      <c r="E51" s="192"/>
      <c r="F51" s="192"/>
      <c r="G51" s="192"/>
    </row>
    <row r="52" spans="1:7" x14ac:dyDescent="0.25">
      <c r="B52" s="192"/>
      <c r="C52" s="192"/>
      <c r="D52" s="192"/>
      <c r="E52" s="192"/>
      <c r="F52" s="192"/>
      <c r="G52" s="192"/>
    </row>
    <row r="53" spans="1:7" x14ac:dyDescent="0.25">
      <c r="B53" s="192"/>
      <c r="C53" s="192"/>
      <c r="D53" s="192"/>
      <c r="E53" s="192"/>
      <c r="F53" s="192"/>
      <c r="G53" s="192"/>
    </row>
    <row r="54" spans="1:7" x14ac:dyDescent="0.25">
      <c r="B54" s="192"/>
      <c r="C54" s="192"/>
      <c r="D54" s="192"/>
      <c r="E54" s="192"/>
      <c r="F54" s="192"/>
      <c r="G54" s="192"/>
    </row>
    <row r="55" spans="1:7" x14ac:dyDescent="0.25">
      <c r="B55" s="192"/>
      <c r="C55" s="192"/>
      <c r="D55" s="192"/>
      <c r="E55" s="192"/>
      <c r="F55" s="192"/>
      <c r="G55" s="192"/>
    </row>
    <row r="56" spans="1:7" x14ac:dyDescent="0.25">
      <c r="B56" s="192"/>
      <c r="C56" s="192"/>
      <c r="D56" s="192"/>
      <c r="E56" s="192"/>
      <c r="F56" s="192"/>
      <c r="G56" s="192"/>
    </row>
    <row r="57" spans="1:7" x14ac:dyDescent="0.25">
      <c r="B57" s="192"/>
      <c r="C57" s="192"/>
      <c r="D57" s="192"/>
      <c r="E57" s="192"/>
      <c r="F57" s="192"/>
      <c r="G57" s="192"/>
    </row>
    <row r="58" spans="1:7" x14ac:dyDescent="0.25">
      <c r="B58" s="192"/>
      <c r="C58" s="192"/>
      <c r="D58" s="192"/>
      <c r="E58" s="192"/>
      <c r="F58" s="192"/>
      <c r="G58" s="192"/>
    </row>
    <row r="59" spans="1:7" x14ac:dyDescent="0.25">
      <c r="B59" s="192"/>
      <c r="C59" s="192"/>
      <c r="D59" s="192"/>
      <c r="E59" s="192"/>
      <c r="F59" s="192"/>
      <c r="G59" s="192"/>
    </row>
    <row r="60" spans="1:7" x14ac:dyDescent="0.25">
      <c r="B60" s="192"/>
      <c r="C60" s="192"/>
      <c r="D60" s="192"/>
      <c r="E60" s="192"/>
      <c r="F60" s="192"/>
      <c r="G60" s="192"/>
    </row>
    <row r="61" spans="1:7" x14ac:dyDescent="0.25">
      <c r="B61" s="192"/>
      <c r="C61" s="192"/>
      <c r="D61" s="192"/>
      <c r="E61" s="192"/>
      <c r="F61" s="192"/>
      <c r="G61" s="192"/>
    </row>
    <row r="62" spans="1:7" x14ac:dyDescent="0.25">
      <c r="B62" s="192"/>
      <c r="C62" s="192"/>
      <c r="D62" s="192"/>
      <c r="E62" s="192"/>
      <c r="F62" s="192"/>
      <c r="G62" s="192"/>
    </row>
    <row r="63" spans="1:7" x14ac:dyDescent="0.25">
      <c r="B63" s="192"/>
      <c r="C63" s="192"/>
      <c r="D63" s="192"/>
      <c r="E63" s="192"/>
      <c r="F63" s="192"/>
      <c r="G63" s="192"/>
    </row>
    <row r="64" spans="1:7" x14ac:dyDescent="0.25">
      <c r="B64" s="192"/>
      <c r="C64" s="192"/>
      <c r="D64" s="192"/>
      <c r="E64" s="192"/>
      <c r="F64" s="192"/>
      <c r="G64" s="192"/>
    </row>
    <row r="65" spans="2:7" x14ac:dyDescent="0.25">
      <c r="B65" s="192"/>
      <c r="C65" s="192"/>
      <c r="D65" s="192"/>
      <c r="E65" s="192"/>
      <c r="F65" s="192"/>
      <c r="G65" s="192"/>
    </row>
    <row r="66" spans="2:7" x14ac:dyDescent="0.25">
      <c r="B66" s="192"/>
      <c r="C66" s="192"/>
      <c r="D66" s="192"/>
      <c r="E66" s="192"/>
      <c r="F66" s="192"/>
      <c r="G66" s="192"/>
    </row>
    <row r="67" spans="2:7" x14ac:dyDescent="0.25">
      <c r="B67" s="192"/>
      <c r="C67" s="192"/>
      <c r="D67" s="192"/>
      <c r="E67" s="192"/>
      <c r="F67" s="192"/>
      <c r="G67" s="192"/>
    </row>
    <row r="68" spans="2:7" x14ac:dyDescent="0.25">
      <c r="B68" s="192"/>
      <c r="C68" s="192"/>
      <c r="D68" s="192"/>
      <c r="E68" s="192"/>
      <c r="F68" s="192"/>
      <c r="G68" s="192"/>
    </row>
    <row r="69" spans="2:7" x14ac:dyDescent="0.25">
      <c r="B69" s="192"/>
      <c r="C69" s="192"/>
      <c r="D69" s="192"/>
      <c r="E69" s="192"/>
      <c r="F69" s="192"/>
      <c r="G69" s="192"/>
    </row>
    <row r="70" spans="2:7" x14ac:dyDescent="0.25">
      <c r="B70" s="192"/>
      <c r="C70" s="192"/>
      <c r="D70" s="192"/>
      <c r="E70" s="192"/>
      <c r="F70" s="192"/>
      <c r="G70" s="192"/>
    </row>
    <row r="71" spans="2:7" x14ac:dyDescent="0.25">
      <c r="B71" s="192"/>
      <c r="C71" s="192"/>
      <c r="D71" s="192"/>
      <c r="E71" s="192"/>
      <c r="F71" s="192"/>
      <c r="G71" s="192"/>
    </row>
    <row r="72" spans="2:7" x14ac:dyDescent="0.25">
      <c r="B72" s="192"/>
      <c r="C72" s="192"/>
      <c r="D72" s="192"/>
      <c r="E72" s="192"/>
      <c r="F72" s="192"/>
      <c r="G72" s="192"/>
    </row>
    <row r="73" spans="2:7" x14ac:dyDescent="0.25">
      <c r="B73" s="192"/>
      <c r="C73" s="192"/>
      <c r="D73" s="192"/>
      <c r="E73" s="192"/>
      <c r="F73" s="192"/>
      <c r="G73" s="192"/>
    </row>
    <row r="74" spans="2:7" x14ac:dyDescent="0.25">
      <c r="B74" s="192"/>
      <c r="C74" s="192"/>
      <c r="D74" s="192"/>
      <c r="E74" s="192"/>
      <c r="F74" s="192"/>
      <c r="G74" s="192"/>
    </row>
    <row r="75" spans="2:7" x14ac:dyDescent="0.25">
      <c r="B75" s="192"/>
      <c r="C75" s="192"/>
      <c r="D75" s="192"/>
      <c r="E75" s="192"/>
      <c r="F75" s="192"/>
      <c r="G75" s="192"/>
    </row>
    <row r="76" spans="2:7" x14ac:dyDescent="0.25">
      <c r="B76" s="192"/>
      <c r="C76" s="192"/>
      <c r="D76" s="192"/>
      <c r="E76" s="192"/>
      <c r="F76" s="192"/>
      <c r="G76" s="192"/>
    </row>
    <row r="77" spans="2:7" x14ac:dyDescent="0.25">
      <c r="B77" s="192"/>
      <c r="C77" s="192"/>
      <c r="D77" s="192"/>
      <c r="E77" s="192"/>
      <c r="F77" s="192"/>
      <c r="G77" s="192"/>
    </row>
    <row r="78" spans="2:7" x14ac:dyDescent="0.25">
      <c r="B78" s="192"/>
      <c r="C78" s="192"/>
      <c r="D78" s="192"/>
      <c r="E78" s="192"/>
      <c r="F78" s="192"/>
      <c r="G78" s="192"/>
    </row>
    <row r="79" spans="2:7" x14ac:dyDescent="0.25">
      <c r="B79" s="192"/>
      <c r="C79" s="192"/>
      <c r="D79" s="192"/>
      <c r="E79" s="192"/>
      <c r="F79" s="192"/>
      <c r="G79" s="192"/>
    </row>
    <row r="80" spans="2:7" x14ac:dyDescent="0.25">
      <c r="B80" s="192"/>
      <c r="C80" s="192"/>
      <c r="D80" s="192"/>
      <c r="E80" s="192"/>
      <c r="F80" s="192"/>
      <c r="G80" s="192"/>
    </row>
    <row r="81" spans="2:7" x14ac:dyDescent="0.25">
      <c r="B81" s="192"/>
      <c r="C81" s="192"/>
      <c r="D81" s="192"/>
      <c r="E81" s="192"/>
      <c r="F81" s="192"/>
      <c r="G81" s="192"/>
    </row>
    <row r="82" spans="2:7" x14ac:dyDescent="0.25">
      <c r="B82" s="192"/>
      <c r="C82" s="192"/>
      <c r="D82" s="192"/>
      <c r="E82" s="192"/>
      <c r="F82" s="192"/>
      <c r="G82" s="192"/>
    </row>
    <row r="83" spans="2:7" x14ac:dyDescent="0.25">
      <c r="B83" s="192"/>
      <c r="C83" s="192"/>
      <c r="D83" s="192"/>
      <c r="E83" s="192"/>
      <c r="F83" s="192"/>
      <c r="G83" s="192"/>
    </row>
    <row r="84" spans="2:7" x14ac:dyDescent="0.25">
      <c r="B84" s="192"/>
      <c r="C84" s="192"/>
      <c r="D84" s="192"/>
      <c r="E84" s="192"/>
      <c r="F84" s="192"/>
      <c r="G84" s="192"/>
    </row>
    <row r="85" spans="2:7" x14ac:dyDescent="0.25">
      <c r="B85" s="192"/>
      <c r="C85" s="192"/>
      <c r="D85" s="192"/>
      <c r="E85" s="192"/>
      <c r="F85" s="192"/>
      <c r="G85" s="192"/>
    </row>
    <row r="86" spans="2:7" x14ac:dyDescent="0.25">
      <c r="B86" s="192"/>
      <c r="C86" s="192"/>
      <c r="D86" s="192"/>
      <c r="E86" s="192"/>
      <c r="F86" s="192"/>
      <c r="G86" s="192"/>
    </row>
    <row r="87" spans="2:7" x14ac:dyDescent="0.25">
      <c r="B87" s="192"/>
      <c r="C87" s="192"/>
      <c r="D87" s="192"/>
      <c r="E87" s="192"/>
      <c r="F87" s="192"/>
      <c r="G87" s="192"/>
    </row>
    <row r="88" spans="2:7" x14ac:dyDescent="0.25">
      <c r="B88" s="192"/>
      <c r="C88" s="192"/>
      <c r="D88" s="192"/>
      <c r="E88" s="192"/>
      <c r="F88" s="192"/>
      <c r="G88" s="192"/>
    </row>
    <row r="89" spans="2:7" x14ac:dyDescent="0.25">
      <c r="B89" s="192"/>
      <c r="C89" s="192"/>
      <c r="D89" s="192"/>
      <c r="E89" s="192"/>
      <c r="F89" s="192"/>
      <c r="G89" s="192"/>
    </row>
    <row r="90" spans="2:7" x14ac:dyDescent="0.25">
      <c r="B90" s="192"/>
      <c r="C90" s="192"/>
      <c r="D90" s="192"/>
      <c r="E90" s="192"/>
      <c r="F90" s="192"/>
      <c r="G90" s="192"/>
    </row>
    <row r="91" spans="2:7" x14ac:dyDescent="0.25">
      <c r="B91" s="192"/>
      <c r="C91" s="192"/>
      <c r="D91" s="192"/>
      <c r="E91" s="192"/>
      <c r="F91" s="192"/>
      <c r="G91" s="192"/>
    </row>
    <row r="92" spans="2:7" x14ac:dyDescent="0.25">
      <c r="B92" s="192"/>
      <c r="C92" s="192"/>
      <c r="D92" s="192"/>
      <c r="E92" s="192"/>
      <c r="F92" s="192"/>
      <c r="G92" s="192"/>
    </row>
    <row r="93" spans="2:7" x14ac:dyDescent="0.25">
      <c r="B93" s="192"/>
      <c r="C93" s="192"/>
      <c r="D93" s="192"/>
      <c r="E93" s="192"/>
      <c r="F93" s="192"/>
      <c r="G93" s="192"/>
    </row>
    <row r="94" spans="2:7" x14ac:dyDescent="0.25">
      <c r="B94" s="192"/>
      <c r="C94" s="192"/>
      <c r="D94" s="192"/>
      <c r="E94" s="192"/>
      <c r="F94" s="192"/>
      <c r="G94" s="192"/>
    </row>
    <row r="95" spans="2:7" x14ac:dyDescent="0.25">
      <c r="B95" s="192"/>
      <c r="C95" s="192"/>
      <c r="D95" s="192"/>
      <c r="E95" s="192"/>
      <c r="F95" s="192"/>
      <c r="G95" s="192"/>
    </row>
    <row r="96" spans="2:7" x14ac:dyDescent="0.25">
      <c r="B96" s="192"/>
      <c r="C96" s="192"/>
      <c r="D96" s="192"/>
      <c r="E96" s="192"/>
      <c r="F96" s="192"/>
      <c r="G96" s="192"/>
    </row>
    <row r="97" spans="2:7" x14ac:dyDescent="0.25">
      <c r="B97" s="192"/>
      <c r="C97" s="192"/>
      <c r="D97" s="192"/>
      <c r="E97" s="192"/>
      <c r="F97" s="192"/>
      <c r="G97" s="192"/>
    </row>
    <row r="98" spans="2:7" x14ac:dyDescent="0.25">
      <c r="B98" s="192"/>
      <c r="C98" s="192"/>
      <c r="D98" s="192"/>
      <c r="E98" s="192"/>
      <c r="F98" s="192"/>
      <c r="G98" s="192"/>
    </row>
    <row r="99" spans="2:7" x14ac:dyDescent="0.25">
      <c r="B99" s="192"/>
      <c r="C99" s="192"/>
      <c r="D99" s="192"/>
      <c r="E99" s="192"/>
      <c r="F99" s="192"/>
      <c r="G99" s="192"/>
    </row>
    <row r="100" spans="2:7" x14ac:dyDescent="0.25">
      <c r="B100" s="192"/>
      <c r="C100" s="192"/>
      <c r="D100" s="192"/>
      <c r="E100" s="192"/>
      <c r="F100" s="192"/>
      <c r="G100" s="192"/>
    </row>
    <row r="101" spans="2:7" x14ac:dyDescent="0.25">
      <c r="B101" s="192"/>
      <c r="C101" s="192"/>
      <c r="D101" s="192"/>
      <c r="E101" s="192"/>
      <c r="F101" s="192"/>
      <c r="G101" s="192"/>
    </row>
    <row r="102" spans="2:7" x14ac:dyDescent="0.25">
      <c r="B102" s="192"/>
      <c r="C102" s="192"/>
      <c r="D102" s="192"/>
      <c r="E102" s="192"/>
      <c r="F102" s="192"/>
      <c r="G102" s="192"/>
    </row>
    <row r="103" spans="2:7" x14ac:dyDescent="0.25">
      <c r="B103" s="192"/>
      <c r="C103" s="192"/>
      <c r="D103" s="192"/>
      <c r="E103" s="192"/>
      <c r="F103" s="192"/>
      <c r="G103" s="192"/>
    </row>
    <row r="104" spans="2:7" x14ac:dyDescent="0.25">
      <c r="B104" s="192"/>
      <c r="C104" s="192"/>
      <c r="D104" s="192"/>
      <c r="E104" s="192"/>
      <c r="F104" s="192"/>
      <c r="G104" s="192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7" t="s">
        <v>22</v>
      </c>
      <c r="B1" s="218"/>
      <c r="C1" s="218"/>
      <c r="D1" s="219"/>
      <c r="E1" s="135" t="s">
        <v>19</v>
      </c>
      <c r="F1" s="134"/>
      <c r="W1">
        <v>30.126000000000001</v>
      </c>
    </row>
    <row r="2" spans="1:26" ht="20.100000000000001" customHeight="1" x14ac:dyDescent="0.25">
      <c r="A2" s="217" t="s">
        <v>23</v>
      </c>
      <c r="B2" s="218"/>
      <c r="C2" s="218"/>
      <c r="D2" s="219"/>
      <c r="E2" s="135" t="s">
        <v>17</v>
      </c>
      <c r="F2" s="134"/>
    </row>
    <row r="3" spans="1:26" ht="20.100000000000001" customHeight="1" x14ac:dyDescent="0.25">
      <c r="A3" s="217" t="s">
        <v>24</v>
      </c>
      <c r="B3" s="218"/>
      <c r="C3" s="218"/>
      <c r="D3" s="219"/>
      <c r="E3" s="135" t="s">
        <v>66</v>
      </c>
      <c r="F3" s="134"/>
    </row>
    <row r="4" spans="1:26" x14ac:dyDescent="0.25">
      <c r="A4" s="136" t="s">
        <v>1</v>
      </c>
      <c r="B4" s="133"/>
      <c r="C4" s="133"/>
      <c r="D4" s="133"/>
      <c r="E4" s="133"/>
      <c r="F4" s="133"/>
    </row>
    <row r="5" spans="1:26" x14ac:dyDescent="0.25">
      <c r="A5" s="136" t="s">
        <v>196</v>
      </c>
      <c r="B5" s="133"/>
      <c r="C5" s="133"/>
      <c r="D5" s="133"/>
      <c r="E5" s="133"/>
      <c r="F5" s="133"/>
    </row>
    <row r="6" spans="1:26" x14ac:dyDescent="0.25">
      <c r="A6" s="133"/>
      <c r="B6" s="133"/>
      <c r="C6" s="133"/>
      <c r="D6" s="133"/>
      <c r="E6" s="133"/>
      <c r="F6" s="133"/>
    </row>
    <row r="7" spans="1:26" x14ac:dyDescent="0.25">
      <c r="A7" s="133"/>
      <c r="B7" s="133"/>
      <c r="C7" s="133"/>
      <c r="D7" s="133"/>
      <c r="E7" s="133"/>
      <c r="F7" s="133"/>
    </row>
    <row r="8" spans="1:26" x14ac:dyDescent="0.25">
      <c r="A8" s="137" t="s">
        <v>67</v>
      </c>
      <c r="B8" s="133"/>
      <c r="C8" s="133"/>
      <c r="D8" s="133"/>
      <c r="E8" s="133"/>
      <c r="F8" s="133"/>
    </row>
    <row r="9" spans="1:26" x14ac:dyDescent="0.25">
      <c r="A9" s="138" t="s">
        <v>63</v>
      </c>
      <c r="B9" s="138" t="s">
        <v>57</v>
      </c>
      <c r="C9" s="138" t="s">
        <v>58</v>
      </c>
      <c r="D9" s="138" t="s">
        <v>33</v>
      </c>
      <c r="E9" s="138" t="s">
        <v>64</v>
      </c>
      <c r="F9" s="138" t="s">
        <v>65</v>
      </c>
    </row>
    <row r="10" spans="1:26" x14ac:dyDescent="0.25">
      <c r="A10" s="145" t="s">
        <v>68</v>
      </c>
      <c r="B10" s="146"/>
      <c r="C10" s="142"/>
      <c r="D10" s="142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x14ac:dyDescent="0.25">
      <c r="A11" s="147" t="s">
        <v>69</v>
      </c>
      <c r="B11" s="148">
        <f>'SO 1500'!L18</f>
        <v>0</v>
      </c>
      <c r="C11" s="148">
        <f>'SO 1500'!M18</f>
        <v>0</v>
      </c>
      <c r="D11" s="148">
        <f>'SO 1500'!I18</f>
        <v>0</v>
      </c>
      <c r="E11" s="149">
        <f>'SO 1500'!S18</f>
        <v>0</v>
      </c>
      <c r="F11" s="149">
        <f>'SO 1500'!V18</f>
        <v>0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x14ac:dyDescent="0.25">
      <c r="A12" s="147" t="s">
        <v>197</v>
      </c>
      <c r="B12" s="148">
        <f>'SO 1500'!L24</f>
        <v>0</v>
      </c>
      <c r="C12" s="148">
        <f>'SO 1500'!M24</f>
        <v>0</v>
      </c>
      <c r="D12" s="148">
        <f>'SO 1500'!I24</f>
        <v>0</v>
      </c>
      <c r="E12" s="149">
        <f>'SO 1500'!S24</f>
        <v>21.28</v>
      </c>
      <c r="F12" s="149">
        <f>'SO 1500'!V24</f>
        <v>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x14ac:dyDescent="0.25">
      <c r="A13" s="147" t="s">
        <v>198</v>
      </c>
      <c r="B13" s="148">
        <f>'SO 1500'!L29</f>
        <v>0</v>
      </c>
      <c r="C13" s="148">
        <f>'SO 1500'!M29</f>
        <v>0</v>
      </c>
      <c r="D13" s="148">
        <f>'SO 1500'!I29</f>
        <v>0</v>
      </c>
      <c r="E13" s="149">
        <f>'SO 1500'!S29</f>
        <v>6.02</v>
      </c>
      <c r="F13" s="149">
        <f>'SO 1500'!V29</f>
        <v>0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x14ac:dyDescent="0.25">
      <c r="A14" s="147" t="s">
        <v>70</v>
      </c>
      <c r="B14" s="148">
        <f>'SO 1500'!L36</f>
        <v>0</v>
      </c>
      <c r="C14" s="148">
        <f>'SO 1500'!M36</f>
        <v>0</v>
      </c>
      <c r="D14" s="148">
        <f>'SO 1500'!I36</f>
        <v>0</v>
      </c>
      <c r="E14" s="149">
        <f>'SO 1500'!S36</f>
        <v>96.14</v>
      </c>
      <c r="F14" s="149">
        <f>'SO 1500'!V36</f>
        <v>0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x14ac:dyDescent="0.25">
      <c r="A15" s="2" t="s">
        <v>68</v>
      </c>
      <c r="B15" s="150">
        <f>'SO 1500'!L38</f>
        <v>0</v>
      </c>
      <c r="C15" s="150">
        <f>'SO 1500'!M38</f>
        <v>0</v>
      </c>
      <c r="D15" s="150">
        <f>'SO 1500'!I38</f>
        <v>0</v>
      </c>
      <c r="E15" s="151">
        <f>'SO 1500'!S38</f>
        <v>123.44</v>
      </c>
      <c r="F15" s="151">
        <f>'SO 1500'!V38</f>
        <v>0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x14ac:dyDescent="0.25">
      <c r="A16" s="1"/>
      <c r="B16" s="140"/>
      <c r="C16" s="140"/>
      <c r="D16" s="140"/>
      <c r="E16" s="139"/>
      <c r="F16" s="139"/>
    </row>
    <row r="17" spans="1:26" x14ac:dyDescent="0.25">
      <c r="A17" s="2" t="s">
        <v>74</v>
      </c>
      <c r="B17" s="150">
        <f>'SO 1500'!L39</f>
        <v>0</v>
      </c>
      <c r="C17" s="150">
        <f>'SO 1500'!M39</f>
        <v>0</v>
      </c>
      <c r="D17" s="150">
        <f>'SO 1500'!I39</f>
        <v>0</v>
      </c>
      <c r="E17" s="151">
        <f>'SO 1500'!S39</f>
        <v>123.44</v>
      </c>
      <c r="F17" s="151">
        <f>'SO 1500'!V39</f>
        <v>0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x14ac:dyDescent="0.25">
      <c r="A18" s="1"/>
      <c r="B18" s="140"/>
      <c r="C18" s="140"/>
      <c r="D18" s="140"/>
      <c r="E18" s="139"/>
      <c r="F18" s="139"/>
    </row>
    <row r="19" spans="1:26" x14ac:dyDescent="0.25">
      <c r="A19" s="1"/>
      <c r="B19" s="140"/>
      <c r="C19" s="140"/>
      <c r="D19" s="140"/>
      <c r="E19" s="139"/>
      <c r="F19" s="139"/>
    </row>
    <row r="20" spans="1:26" x14ac:dyDescent="0.25">
      <c r="A20" s="1"/>
      <c r="B20" s="140"/>
      <c r="C20" s="140"/>
      <c r="D20" s="140"/>
      <c r="E20" s="139"/>
      <c r="F20" s="139"/>
    </row>
    <row r="21" spans="1:26" x14ac:dyDescent="0.25">
      <c r="A21" s="1"/>
      <c r="B21" s="140"/>
      <c r="C21" s="140"/>
      <c r="D21" s="140"/>
      <c r="E21" s="139"/>
      <c r="F21" s="139"/>
    </row>
    <row r="22" spans="1:26" x14ac:dyDescent="0.25">
      <c r="A22" s="1"/>
      <c r="B22" s="140"/>
      <c r="C22" s="140"/>
      <c r="D22" s="140"/>
      <c r="E22" s="139"/>
      <c r="F22" s="139"/>
    </row>
    <row r="23" spans="1:26" x14ac:dyDescent="0.25">
      <c r="A23" s="1"/>
      <c r="B23" s="140"/>
      <c r="C23" s="140"/>
      <c r="D23" s="140"/>
      <c r="E23" s="139"/>
      <c r="F23" s="139"/>
    </row>
    <row r="24" spans="1:26" x14ac:dyDescent="0.25">
      <c r="A24" s="1"/>
      <c r="B24" s="140"/>
      <c r="C24" s="140"/>
      <c r="D24" s="140"/>
      <c r="E24" s="139"/>
      <c r="F24" s="139"/>
    </row>
    <row r="25" spans="1:26" x14ac:dyDescent="0.25">
      <c r="A25" s="1"/>
      <c r="B25" s="140"/>
      <c r="C25" s="140"/>
      <c r="D25" s="140"/>
      <c r="E25" s="139"/>
      <c r="F25" s="139"/>
    </row>
    <row r="26" spans="1:26" x14ac:dyDescent="0.25">
      <c r="A26" s="1"/>
      <c r="B26" s="140"/>
      <c r="C26" s="140"/>
      <c r="D26" s="140"/>
      <c r="E26" s="139"/>
      <c r="F26" s="139"/>
    </row>
    <row r="27" spans="1:26" x14ac:dyDescent="0.25">
      <c r="A27" s="1"/>
      <c r="B27" s="140"/>
      <c r="C27" s="140"/>
      <c r="D27" s="140"/>
      <c r="E27" s="139"/>
      <c r="F27" s="139"/>
    </row>
    <row r="28" spans="1:26" x14ac:dyDescent="0.25">
      <c r="A28" s="1"/>
      <c r="B28" s="140"/>
      <c r="C28" s="140"/>
      <c r="D28" s="140"/>
      <c r="E28" s="139"/>
      <c r="F28" s="139"/>
    </row>
    <row r="29" spans="1:26" x14ac:dyDescent="0.25">
      <c r="A29" s="1"/>
      <c r="B29" s="140"/>
      <c r="C29" s="140"/>
      <c r="D29" s="140"/>
      <c r="E29" s="139"/>
      <c r="F29" s="139"/>
    </row>
    <row r="30" spans="1:26" x14ac:dyDescent="0.25">
      <c r="A30" s="1"/>
      <c r="B30" s="140"/>
      <c r="C30" s="140"/>
      <c r="D30" s="140"/>
      <c r="E30" s="139"/>
      <c r="F30" s="139"/>
    </row>
    <row r="31" spans="1:26" x14ac:dyDescent="0.25">
      <c r="A31" s="1"/>
      <c r="B31" s="140"/>
      <c r="C31" s="140"/>
      <c r="D31" s="140"/>
      <c r="E31" s="139"/>
      <c r="F31" s="139"/>
    </row>
    <row r="32" spans="1:26" x14ac:dyDescent="0.25">
      <c r="A32" s="1"/>
      <c r="B32" s="140"/>
      <c r="C32" s="140"/>
      <c r="D32" s="140"/>
      <c r="E32" s="139"/>
      <c r="F32" s="139"/>
    </row>
    <row r="33" spans="1:6" x14ac:dyDescent="0.25">
      <c r="A33" s="1"/>
      <c r="B33" s="140"/>
      <c r="C33" s="140"/>
      <c r="D33" s="140"/>
      <c r="E33" s="139"/>
      <c r="F33" s="139"/>
    </row>
    <row r="34" spans="1:6" x14ac:dyDescent="0.25">
      <c r="A34" s="1"/>
      <c r="B34" s="140"/>
      <c r="C34" s="140"/>
      <c r="D34" s="140"/>
      <c r="E34" s="139"/>
      <c r="F34" s="139"/>
    </row>
    <row r="35" spans="1:6" x14ac:dyDescent="0.25">
      <c r="A35" s="1"/>
      <c r="B35" s="140"/>
      <c r="C35" s="140"/>
      <c r="D35" s="140"/>
      <c r="E35" s="139"/>
      <c r="F35" s="139"/>
    </row>
    <row r="36" spans="1:6" x14ac:dyDescent="0.25">
      <c r="A36" s="1"/>
      <c r="B36" s="140"/>
      <c r="C36" s="140"/>
      <c r="D36" s="140"/>
      <c r="E36" s="139"/>
      <c r="F36" s="139"/>
    </row>
    <row r="37" spans="1:6" x14ac:dyDescent="0.25">
      <c r="A37" s="1"/>
      <c r="B37" s="140"/>
      <c r="C37" s="140"/>
      <c r="D37" s="140"/>
      <c r="E37" s="139"/>
      <c r="F37" s="139"/>
    </row>
    <row r="38" spans="1:6" x14ac:dyDescent="0.25">
      <c r="A38" s="1"/>
      <c r="B38" s="140"/>
      <c r="C38" s="140"/>
      <c r="D38" s="140"/>
      <c r="E38" s="139"/>
      <c r="F38" s="139"/>
    </row>
    <row r="39" spans="1:6" x14ac:dyDescent="0.25">
      <c r="A39" s="1"/>
      <c r="B39" s="140"/>
      <c r="C39" s="140"/>
      <c r="D39" s="140"/>
      <c r="E39" s="139"/>
      <c r="F39" s="139"/>
    </row>
    <row r="40" spans="1:6" x14ac:dyDescent="0.25">
      <c r="A40" s="1"/>
      <c r="B40" s="140"/>
      <c r="C40" s="140"/>
      <c r="D40" s="140"/>
      <c r="E40" s="139"/>
      <c r="F40" s="139"/>
    </row>
    <row r="41" spans="1:6" x14ac:dyDescent="0.25">
      <c r="A41" s="1"/>
      <c r="B41" s="140"/>
      <c r="C41" s="140"/>
      <c r="D41" s="140"/>
      <c r="E41" s="139"/>
      <c r="F41" s="139"/>
    </row>
    <row r="42" spans="1:6" x14ac:dyDescent="0.25">
      <c r="A42" s="1"/>
      <c r="B42" s="140"/>
      <c r="C42" s="140"/>
      <c r="D42" s="140"/>
      <c r="E42" s="139"/>
      <c r="F42" s="139"/>
    </row>
    <row r="43" spans="1:6" x14ac:dyDescent="0.25">
      <c r="A43" s="1"/>
      <c r="B43" s="140"/>
      <c r="C43" s="140"/>
      <c r="D43" s="140"/>
      <c r="E43" s="139"/>
      <c r="F43" s="139"/>
    </row>
    <row r="44" spans="1:6" x14ac:dyDescent="0.25">
      <c r="A44" s="1"/>
      <c r="B44" s="140"/>
      <c r="C44" s="140"/>
      <c r="D44" s="140"/>
      <c r="E44" s="139"/>
      <c r="F44" s="139"/>
    </row>
    <row r="45" spans="1:6" x14ac:dyDescent="0.25">
      <c r="A45" s="1"/>
      <c r="B45" s="140"/>
      <c r="C45" s="140"/>
      <c r="D45" s="140"/>
      <c r="E45" s="139"/>
      <c r="F45" s="139"/>
    </row>
    <row r="46" spans="1:6" x14ac:dyDescent="0.25">
      <c r="A46" s="1"/>
      <c r="B46" s="140"/>
      <c r="C46" s="140"/>
      <c r="D46" s="140"/>
      <c r="E46" s="139"/>
      <c r="F46" s="139"/>
    </row>
    <row r="47" spans="1:6" x14ac:dyDescent="0.25">
      <c r="A47" s="1"/>
      <c r="B47" s="140"/>
      <c r="C47" s="140"/>
      <c r="D47" s="140"/>
      <c r="E47" s="139"/>
      <c r="F47" s="139"/>
    </row>
    <row r="48" spans="1:6" x14ac:dyDescent="0.25">
      <c r="A48" s="1"/>
      <c r="B48" s="140"/>
      <c r="C48" s="140"/>
      <c r="D48" s="140"/>
      <c r="E48" s="139"/>
      <c r="F48" s="139"/>
    </row>
    <row r="49" spans="1:6" x14ac:dyDescent="0.25">
      <c r="A49" s="1"/>
      <c r="B49" s="140"/>
      <c r="C49" s="140"/>
      <c r="D49" s="140"/>
      <c r="E49" s="139"/>
      <c r="F49" s="139"/>
    </row>
    <row r="50" spans="1:6" x14ac:dyDescent="0.25">
      <c r="A50" s="1"/>
      <c r="B50" s="140"/>
      <c r="C50" s="140"/>
      <c r="D50" s="140"/>
      <c r="E50" s="139"/>
      <c r="F50" s="139"/>
    </row>
    <row r="51" spans="1:6" x14ac:dyDescent="0.25">
      <c r="A51" s="1"/>
      <c r="B51" s="140"/>
      <c r="C51" s="140"/>
      <c r="D51" s="140"/>
      <c r="E51" s="139"/>
      <c r="F51" s="139"/>
    </row>
    <row r="52" spans="1:6" x14ac:dyDescent="0.25">
      <c r="A52" s="1"/>
      <c r="B52" s="140"/>
      <c r="C52" s="140"/>
      <c r="D52" s="140"/>
      <c r="E52" s="139"/>
      <c r="F52" s="139"/>
    </row>
    <row r="53" spans="1:6" x14ac:dyDescent="0.25">
      <c r="A53" s="1"/>
      <c r="B53" s="140"/>
      <c r="C53" s="140"/>
      <c r="D53" s="140"/>
      <c r="E53" s="139"/>
      <c r="F53" s="139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9"/>
  <sheetViews>
    <sheetView workbookViewId="0">
      <pane ySplit="8" topLeftCell="A9" activePane="bottomLeft" state="frozen"/>
      <selection pane="bottomLeft" activeCell="D12" sqref="D12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5"/>
      <c r="B1" s="220" t="s">
        <v>22</v>
      </c>
      <c r="C1" s="221"/>
      <c r="D1" s="221"/>
      <c r="E1" s="221"/>
      <c r="F1" s="221"/>
      <c r="G1" s="221"/>
      <c r="H1" s="222"/>
      <c r="I1" s="156" t="s">
        <v>19</v>
      </c>
      <c r="J1" s="155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5"/>
      <c r="B2" s="220" t="s">
        <v>23</v>
      </c>
      <c r="C2" s="221"/>
      <c r="D2" s="221"/>
      <c r="E2" s="221"/>
      <c r="F2" s="221"/>
      <c r="G2" s="221"/>
      <c r="H2" s="222"/>
      <c r="I2" s="156" t="s">
        <v>17</v>
      </c>
      <c r="J2" s="15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5"/>
      <c r="B3" s="220" t="s">
        <v>24</v>
      </c>
      <c r="C3" s="221"/>
      <c r="D3" s="221"/>
      <c r="E3" s="221"/>
      <c r="F3" s="221"/>
      <c r="G3" s="221"/>
      <c r="H3" s="222"/>
      <c r="I3" s="156" t="s">
        <v>85</v>
      </c>
      <c r="J3" s="155"/>
      <c r="K3" s="3"/>
      <c r="L3" s="3"/>
      <c r="M3" s="3"/>
      <c r="N3" s="3"/>
      <c r="O3" s="3"/>
      <c r="P3" s="5" t="s">
        <v>21</v>
      </c>
      <c r="Q3" s="1"/>
      <c r="R3" s="1"/>
      <c r="S3" s="3"/>
      <c r="V3" s="3"/>
    </row>
    <row r="4" spans="1:26" x14ac:dyDescent="0.25">
      <c r="A4" s="3"/>
      <c r="B4" s="5" t="s">
        <v>225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157" t="s">
        <v>196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2"/>
      <c r="B7" s="13" t="s">
        <v>67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 x14ac:dyDescent="0.25">
      <c r="A8" s="159" t="s">
        <v>75</v>
      </c>
      <c r="B8" s="159" t="s">
        <v>76</v>
      </c>
      <c r="C8" s="159" t="s">
        <v>77</v>
      </c>
      <c r="D8" s="159" t="s">
        <v>78</v>
      </c>
      <c r="E8" s="159" t="s">
        <v>79</v>
      </c>
      <c r="F8" s="159" t="s">
        <v>80</v>
      </c>
      <c r="G8" s="159" t="s">
        <v>57</v>
      </c>
      <c r="H8" s="159" t="s">
        <v>58</v>
      </c>
      <c r="I8" s="159" t="s">
        <v>81</v>
      </c>
      <c r="J8" s="159"/>
      <c r="K8" s="159"/>
      <c r="L8" s="159"/>
      <c r="M8" s="159"/>
      <c r="N8" s="159"/>
      <c r="O8" s="159"/>
      <c r="P8" s="159" t="s">
        <v>82</v>
      </c>
      <c r="Q8" s="153"/>
      <c r="R8" s="153"/>
      <c r="S8" s="159" t="s">
        <v>83</v>
      </c>
      <c r="T8" s="154"/>
      <c r="U8" s="154"/>
      <c r="V8" s="159" t="s">
        <v>84</v>
      </c>
      <c r="W8" s="152"/>
      <c r="X8" s="152"/>
      <c r="Y8" s="152"/>
      <c r="Z8" s="152"/>
    </row>
    <row r="9" spans="1:26" x14ac:dyDescent="0.25">
      <c r="A9" s="141"/>
      <c r="B9" s="141"/>
      <c r="C9" s="160"/>
      <c r="D9" s="145" t="s">
        <v>68</v>
      </c>
      <c r="E9" s="141"/>
      <c r="F9" s="161"/>
      <c r="G9" s="142"/>
      <c r="H9" s="142"/>
      <c r="I9" s="142"/>
      <c r="J9" s="141"/>
      <c r="K9" s="141"/>
      <c r="L9" s="141"/>
      <c r="M9" s="141"/>
      <c r="N9" s="141"/>
      <c r="O9" s="141"/>
      <c r="P9" s="141"/>
      <c r="Q9" s="147"/>
      <c r="R9" s="147"/>
      <c r="S9" s="141"/>
      <c r="T9" s="144"/>
      <c r="U9" s="144"/>
      <c r="V9" s="141"/>
      <c r="W9" s="144"/>
      <c r="X9" s="144"/>
      <c r="Y9" s="144"/>
      <c r="Z9" s="144"/>
    </row>
    <row r="10" spans="1:26" x14ac:dyDescent="0.25">
      <c r="A10" s="147"/>
      <c r="B10" s="147"/>
      <c r="C10" s="163">
        <v>1</v>
      </c>
      <c r="D10" s="163" t="s">
        <v>69</v>
      </c>
      <c r="E10" s="147"/>
      <c r="F10" s="162"/>
      <c r="G10" s="148"/>
      <c r="H10" s="148"/>
      <c r="I10" s="148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4"/>
      <c r="U10" s="144"/>
      <c r="V10" s="147"/>
      <c r="W10" s="144"/>
      <c r="X10" s="144"/>
      <c r="Y10" s="144"/>
      <c r="Z10" s="144"/>
    </row>
    <row r="11" spans="1:26" ht="24.95" customHeight="1" x14ac:dyDescent="0.25">
      <c r="A11" s="169"/>
      <c r="B11" s="164" t="s">
        <v>86</v>
      </c>
      <c r="C11" s="170" t="s">
        <v>199</v>
      </c>
      <c r="D11" s="164" t="s">
        <v>200</v>
      </c>
      <c r="E11" s="164" t="s">
        <v>89</v>
      </c>
      <c r="F11" s="165">
        <v>28.658000000000001</v>
      </c>
      <c r="G11" s="166">
        <v>0</v>
      </c>
      <c r="H11" s="166">
        <v>0</v>
      </c>
      <c r="I11" s="166">
        <f t="shared" ref="I11:I17" si="0">ROUND(F11*(G11+H11),2)</f>
        <v>0</v>
      </c>
      <c r="J11" s="164">
        <f t="shared" ref="J11:J17" si="1">ROUND(F11*(N11),2)</f>
        <v>0</v>
      </c>
      <c r="K11" s="167">
        <f t="shared" ref="K11:K17" si="2">ROUND(F11*(O11),2)</f>
        <v>0</v>
      </c>
      <c r="L11" s="167">
        <f t="shared" ref="L11:L17" si="3">ROUND(F11*(G11),2)</f>
        <v>0</v>
      </c>
      <c r="M11" s="167">
        <f t="shared" ref="M11:M17" si="4">ROUND(F11*(H11),2)</f>
        <v>0</v>
      </c>
      <c r="N11" s="167">
        <v>0</v>
      </c>
      <c r="O11" s="167"/>
      <c r="P11" s="171"/>
      <c r="Q11" s="171"/>
      <c r="R11" s="171"/>
      <c r="S11" s="172">
        <f t="shared" ref="S11:S17" si="5">ROUND(F11*(P11),3)</f>
        <v>0</v>
      </c>
      <c r="T11" s="168"/>
      <c r="U11" s="168"/>
      <c r="V11" s="173"/>
      <c r="Z11">
        <v>0</v>
      </c>
    </row>
    <row r="12" spans="1:26" ht="24.95" customHeight="1" x14ac:dyDescent="0.25">
      <c r="A12" s="169"/>
      <c r="B12" s="164" t="s">
        <v>86</v>
      </c>
      <c r="C12" s="170" t="s">
        <v>201</v>
      </c>
      <c r="D12" s="164" t="s">
        <v>202</v>
      </c>
      <c r="E12" s="164" t="s">
        <v>89</v>
      </c>
      <c r="F12" s="165">
        <v>8.5969999999999995</v>
      </c>
      <c r="G12" s="166">
        <v>0</v>
      </c>
      <c r="H12" s="166">
        <v>0</v>
      </c>
      <c r="I12" s="166">
        <f t="shared" si="0"/>
        <v>0</v>
      </c>
      <c r="J12" s="164">
        <f t="shared" si="1"/>
        <v>0</v>
      </c>
      <c r="K12" s="167">
        <f t="shared" si="2"/>
        <v>0</v>
      </c>
      <c r="L12" s="167">
        <f t="shared" si="3"/>
        <v>0</v>
      </c>
      <c r="M12" s="167">
        <f t="shared" si="4"/>
        <v>0</v>
      </c>
      <c r="N12" s="167">
        <v>0</v>
      </c>
      <c r="O12" s="167"/>
      <c r="P12" s="171"/>
      <c r="Q12" s="171"/>
      <c r="R12" s="171"/>
      <c r="S12" s="172">
        <f t="shared" si="5"/>
        <v>0</v>
      </c>
      <c r="T12" s="168"/>
      <c r="U12" s="168"/>
      <c r="V12" s="173"/>
      <c r="Z12">
        <v>0</v>
      </c>
    </row>
    <row r="13" spans="1:26" ht="24.95" customHeight="1" x14ac:dyDescent="0.25">
      <c r="A13" s="169"/>
      <c r="B13" s="164" t="s">
        <v>86</v>
      </c>
      <c r="C13" s="170" t="s">
        <v>90</v>
      </c>
      <c r="D13" s="164" t="s">
        <v>91</v>
      </c>
      <c r="E13" s="164" t="s">
        <v>89</v>
      </c>
      <c r="F13" s="165">
        <v>9.5519999999999996</v>
      </c>
      <c r="G13" s="166">
        <v>0</v>
      </c>
      <c r="H13" s="166">
        <v>0</v>
      </c>
      <c r="I13" s="166">
        <f t="shared" si="0"/>
        <v>0</v>
      </c>
      <c r="J13" s="164">
        <f t="shared" si="1"/>
        <v>0</v>
      </c>
      <c r="K13" s="167">
        <f t="shared" si="2"/>
        <v>0</v>
      </c>
      <c r="L13" s="167">
        <f t="shared" si="3"/>
        <v>0</v>
      </c>
      <c r="M13" s="167">
        <f t="shared" si="4"/>
        <v>0</v>
      </c>
      <c r="N13" s="167">
        <v>0</v>
      </c>
      <c r="O13" s="167"/>
      <c r="P13" s="171"/>
      <c r="Q13" s="171"/>
      <c r="R13" s="171"/>
      <c r="S13" s="172">
        <f t="shared" si="5"/>
        <v>0</v>
      </c>
      <c r="T13" s="168"/>
      <c r="U13" s="168"/>
      <c r="V13" s="173"/>
      <c r="Z13">
        <v>0</v>
      </c>
    </row>
    <row r="14" spans="1:26" ht="35.1" customHeight="1" x14ac:dyDescent="0.25">
      <c r="A14" s="169"/>
      <c r="B14" s="164" t="s">
        <v>86</v>
      </c>
      <c r="C14" s="170" t="s">
        <v>87</v>
      </c>
      <c r="D14" s="164" t="s">
        <v>88</v>
      </c>
      <c r="E14" s="164" t="s">
        <v>89</v>
      </c>
      <c r="F14" s="165">
        <v>19.103999999999999</v>
      </c>
      <c r="G14" s="166">
        <v>0</v>
      </c>
      <c r="H14" s="166">
        <v>0</v>
      </c>
      <c r="I14" s="166">
        <f t="shared" si="0"/>
        <v>0</v>
      </c>
      <c r="J14" s="164">
        <f t="shared" si="1"/>
        <v>0</v>
      </c>
      <c r="K14" s="167">
        <f t="shared" si="2"/>
        <v>0</v>
      </c>
      <c r="L14" s="167">
        <f t="shared" si="3"/>
        <v>0</v>
      </c>
      <c r="M14" s="167">
        <f t="shared" si="4"/>
        <v>0</v>
      </c>
      <c r="N14" s="167">
        <v>0</v>
      </c>
      <c r="O14" s="167"/>
      <c r="P14" s="171"/>
      <c r="Q14" s="171"/>
      <c r="R14" s="171"/>
      <c r="S14" s="172">
        <f t="shared" si="5"/>
        <v>0</v>
      </c>
      <c r="T14" s="168"/>
      <c r="U14" s="168"/>
      <c r="V14" s="173"/>
      <c r="Z14">
        <v>0</v>
      </c>
    </row>
    <row r="15" spans="1:26" ht="24.95" customHeight="1" x14ac:dyDescent="0.25">
      <c r="A15" s="169"/>
      <c r="B15" s="164" t="s">
        <v>86</v>
      </c>
      <c r="C15" s="170" t="s">
        <v>92</v>
      </c>
      <c r="D15" s="164" t="s">
        <v>93</v>
      </c>
      <c r="E15" s="164" t="s">
        <v>89</v>
      </c>
      <c r="F15" s="165">
        <v>9.5519999999999996</v>
      </c>
      <c r="G15" s="166">
        <v>0</v>
      </c>
      <c r="H15" s="166">
        <v>0</v>
      </c>
      <c r="I15" s="166">
        <f t="shared" si="0"/>
        <v>0</v>
      </c>
      <c r="J15" s="164">
        <f t="shared" si="1"/>
        <v>0</v>
      </c>
      <c r="K15" s="167">
        <f t="shared" si="2"/>
        <v>0</v>
      </c>
      <c r="L15" s="167">
        <f t="shared" si="3"/>
        <v>0</v>
      </c>
      <c r="M15" s="167">
        <f t="shared" si="4"/>
        <v>0</v>
      </c>
      <c r="N15" s="167">
        <v>0</v>
      </c>
      <c r="O15" s="167"/>
      <c r="P15" s="171"/>
      <c r="Q15" s="171"/>
      <c r="R15" s="171"/>
      <c r="S15" s="172">
        <f t="shared" si="5"/>
        <v>0</v>
      </c>
      <c r="T15" s="168"/>
      <c r="U15" s="168"/>
      <c r="V15" s="173"/>
      <c r="Z15">
        <v>0</v>
      </c>
    </row>
    <row r="16" spans="1:26" ht="24.95" customHeight="1" x14ac:dyDescent="0.25">
      <c r="A16" s="169"/>
      <c r="B16" s="164" t="s">
        <v>86</v>
      </c>
      <c r="C16" s="170" t="s">
        <v>110</v>
      </c>
      <c r="D16" s="164" t="s">
        <v>111</v>
      </c>
      <c r="E16" s="164" t="s">
        <v>89</v>
      </c>
      <c r="F16" s="165">
        <v>19.103999999999999</v>
      </c>
      <c r="G16" s="166">
        <v>0</v>
      </c>
      <c r="H16" s="166">
        <v>0</v>
      </c>
      <c r="I16" s="166">
        <f t="shared" si="0"/>
        <v>0</v>
      </c>
      <c r="J16" s="164">
        <f t="shared" si="1"/>
        <v>0</v>
      </c>
      <c r="K16" s="167">
        <f t="shared" si="2"/>
        <v>0</v>
      </c>
      <c r="L16" s="167">
        <f t="shared" si="3"/>
        <v>0</v>
      </c>
      <c r="M16" s="167">
        <f t="shared" si="4"/>
        <v>0</v>
      </c>
      <c r="N16" s="167">
        <v>0</v>
      </c>
      <c r="O16" s="167"/>
      <c r="P16" s="171"/>
      <c r="Q16" s="171"/>
      <c r="R16" s="171"/>
      <c r="S16" s="172">
        <f t="shared" si="5"/>
        <v>0</v>
      </c>
      <c r="T16" s="168"/>
      <c r="U16" s="168"/>
      <c r="V16" s="173"/>
      <c r="Z16">
        <v>0</v>
      </c>
    </row>
    <row r="17" spans="1:26" ht="24.95" customHeight="1" x14ac:dyDescent="0.25">
      <c r="A17" s="169"/>
      <c r="B17" s="164" t="s">
        <v>86</v>
      </c>
      <c r="C17" s="170" t="s">
        <v>169</v>
      </c>
      <c r="D17" s="164" t="s">
        <v>170</v>
      </c>
      <c r="E17" s="164" t="s">
        <v>120</v>
      </c>
      <c r="F17" s="165">
        <v>149.25</v>
      </c>
      <c r="G17" s="166">
        <v>0</v>
      </c>
      <c r="H17" s="166">
        <v>0</v>
      </c>
      <c r="I17" s="166">
        <f t="shared" si="0"/>
        <v>0</v>
      </c>
      <c r="J17" s="164">
        <f t="shared" si="1"/>
        <v>0</v>
      </c>
      <c r="K17" s="167">
        <f t="shared" si="2"/>
        <v>0</v>
      </c>
      <c r="L17" s="167">
        <f t="shared" si="3"/>
        <v>0</v>
      </c>
      <c r="M17" s="167">
        <f t="shared" si="4"/>
        <v>0</v>
      </c>
      <c r="N17" s="167">
        <v>0</v>
      </c>
      <c r="O17" s="167"/>
      <c r="P17" s="171"/>
      <c r="Q17" s="171"/>
      <c r="R17" s="171"/>
      <c r="S17" s="172">
        <f t="shared" si="5"/>
        <v>0</v>
      </c>
      <c r="T17" s="168"/>
      <c r="U17" s="168"/>
      <c r="V17" s="173"/>
      <c r="Z17">
        <v>0</v>
      </c>
    </row>
    <row r="18" spans="1:26" x14ac:dyDescent="0.25">
      <c r="A18" s="147"/>
      <c r="B18" s="147"/>
      <c r="C18" s="163">
        <v>1</v>
      </c>
      <c r="D18" s="163" t="s">
        <v>69</v>
      </c>
      <c r="E18" s="147"/>
      <c r="F18" s="162"/>
      <c r="G18" s="150">
        <f>ROUND((SUM(L10:L17))/1,2)</f>
        <v>0</v>
      </c>
      <c r="H18" s="150">
        <f>ROUND((SUM(M10:M17))/1,2)</f>
        <v>0</v>
      </c>
      <c r="I18" s="150">
        <f>ROUND((SUM(I10:I17))/1,2)</f>
        <v>0</v>
      </c>
      <c r="J18" s="147"/>
      <c r="K18" s="147"/>
      <c r="L18" s="147">
        <f>ROUND((SUM(L10:L17))/1,2)</f>
        <v>0</v>
      </c>
      <c r="M18" s="147">
        <f>ROUND((SUM(M10:M17))/1,2)</f>
        <v>0</v>
      </c>
      <c r="N18" s="147"/>
      <c r="O18" s="147"/>
      <c r="P18" s="174"/>
      <c r="Q18" s="147"/>
      <c r="R18" s="147"/>
      <c r="S18" s="174">
        <f>ROUND((SUM(S10:S17))/1,2)</f>
        <v>0</v>
      </c>
      <c r="T18" s="144"/>
      <c r="U18" s="144"/>
      <c r="V18" s="2">
        <f>ROUND((SUM(V10:V17))/1,2)</f>
        <v>0</v>
      </c>
      <c r="W18" s="144"/>
      <c r="X18" s="144"/>
      <c r="Y18" s="144"/>
      <c r="Z18" s="144"/>
    </row>
    <row r="19" spans="1:26" x14ac:dyDescent="0.25">
      <c r="A19" s="1"/>
      <c r="B19" s="1"/>
      <c r="C19" s="1"/>
      <c r="D19" s="1"/>
      <c r="E19" s="1"/>
      <c r="F19" s="158"/>
      <c r="G19" s="140"/>
      <c r="H19" s="140"/>
      <c r="I19" s="140"/>
      <c r="J19" s="1"/>
      <c r="K19" s="1"/>
      <c r="L19" s="1"/>
      <c r="M19" s="1"/>
      <c r="N19" s="1"/>
      <c r="O19" s="1"/>
      <c r="P19" s="1"/>
      <c r="Q19" s="1"/>
      <c r="R19" s="1"/>
      <c r="S19" s="1"/>
      <c r="V19" s="1"/>
    </row>
    <row r="20" spans="1:26" x14ac:dyDescent="0.25">
      <c r="A20" s="147"/>
      <c r="B20" s="147"/>
      <c r="C20" s="163">
        <v>2</v>
      </c>
      <c r="D20" s="163" t="s">
        <v>197</v>
      </c>
      <c r="E20" s="147"/>
      <c r="F20" s="162"/>
      <c r="G20" s="148"/>
      <c r="H20" s="148"/>
      <c r="I20" s="148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4"/>
      <c r="U20" s="144"/>
      <c r="V20" s="147"/>
      <c r="W20" s="144"/>
      <c r="X20" s="144"/>
      <c r="Y20" s="144"/>
      <c r="Z20" s="144"/>
    </row>
    <row r="21" spans="1:26" ht="24.95" customHeight="1" x14ac:dyDescent="0.25">
      <c r="A21" s="169"/>
      <c r="B21" s="164" t="s">
        <v>203</v>
      </c>
      <c r="C21" s="170" t="s">
        <v>204</v>
      </c>
      <c r="D21" s="164" t="s">
        <v>205</v>
      </c>
      <c r="E21" s="164" t="s">
        <v>89</v>
      </c>
      <c r="F21" s="165">
        <v>9.5519999999999996</v>
      </c>
      <c r="G21" s="166">
        <v>0</v>
      </c>
      <c r="H21" s="166">
        <v>0</v>
      </c>
      <c r="I21" s="166">
        <f>ROUND(F21*(G21+H21),2)</f>
        <v>0</v>
      </c>
      <c r="J21" s="164">
        <f>ROUND(F21*(N21),2)</f>
        <v>0</v>
      </c>
      <c r="K21" s="167">
        <f>ROUND(F21*(O21),2)</f>
        <v>0</v>
      </c>
      <c r="L21" s="167">
        <f>ROUND(F21*(G21),2)</f>
        <v>0</v>
      </c>
      <c r="M21" s="167">
        <f>ROUND(F21*(H21),2)</f>
        <v>0</v>
      </c>
      <c r="N21" s="167">
        <v>0</v>
      </c>
      <c r="O21" s="167"/>
      <c r="P21" s="173">
        <v>2.2119</v>
      </c>
      <c r="Q21" s="171"/>
      <c r="R21" s="171">
        <v>2.2119</v>
      </c>
      <c r="S21" s="172">
        <f>ROUND(F21*(P21),3)</f>
        <v>21.128</v>
      </c>
      <c r="T21" s="168"/>
      <c r="U21" s="168"/>
      <c r="V21" s="173"/>
      <c r="Z21">
        <v>0</v>
      </c>
    </row>
    <row r="22" spans="1:26" ht="24.95" customHeight="1" x14ac:dyDescent="0.25">
      <c r="A22" s="169"/>
      <c r="B22" s="164" t="s">
        <v>203</v>
      </c>
      <c r="C22" s="170" t="s">
        <v>206</v>
      </c>
      <c r="D22" s="164" t="s">
        <v>207</v>
      </c>
      <c r="E22" s="164" t="s">
        <v>120</v>
      </c>
      <c r="F22" s="165">
        <v>95.52</v>
      </c>
      <c r="G22" s="166">
        <v>0</v>
      </c>
      <c r="H22" s="166">
        <v>0</v>
      </c>
      <c r="I22" s="166">
        <f>ROUND(F22*(G22+H22),2)</f>
        <v>0</v>
      </c>
      <c r="J22" s="164">
        <f>ROUND(F22*(N22),2)</f>
        <v>0</v>
      </c>
      <c r="K22" s="167">
        <f>ROUND(F22*(O22),2)</f>
        <v>0</v>
      </c>
      <c r="L22" s="167">
        <f>ROUND(F22*(G22),2)</f>
        <v>0</v>
      </c>
      <c r="M22" s="167">
        <f>ROUND(F22*(H22),2)</f>
        <v>0</v>
      </c>
      <c r="N22" s="167">
        <v>0</v>
      </c>
      <c r="O22" s="167"/>
      <c r="P22" s="173">
        <v>1.6000000000000001E-3</v>
      </c>
      <c r="Q22" s="171"/>
      <c r="R22" s="171">
        <v>1.6000000000000001E-3</v>
      </c>
      <c r="S22" s="172">
        <f>ROUND(F22*(P22),3)</f>
        <v>0.153</v>
      </c>
      <c r="T22" s="168"/>
      <c r="U22" s="168"/>
      <c r="V22" s="173"/>
      <c r="Z22">
        <v>0</v>
      </c>
    </row>
    <row r="23" spans="1:26" ht="24.95" customHeight="1" x14ac:dyDescent="0.25">
      <c r="A23" s="169"/>
      <c r="B23" s="164" t="s">
        <v>203</v>
      </c>
      <c r="C23" s="170" t="s">
        <v>208</v>
      </c>
      <c r="D23" s="164" t="s">
        <v>209</v>
      </c>
      <c r="E23" s="164" t="s">
        <v>120</v>
      </c>
      <c r="F23" s="165">
        <v>95.52</v>
      </c>
      <c r="G23" s="166">
        <v>0</v>
      </c>
      <c r="H23" s="166">
        <v>0</v>
      </c>
      <c r="I23" s="166">
        <f>ROUND(F23*(G23+H23),2)</f>
        <v>0</v>
      </c>
      <c r="J23" s="164">
        <f>ROUND(F23*(N23),2)</f>
        <v>0</v>
      </c>
      <c r="K23" s="167">
        <f>ROUND(F23*(O23),2)</f>
        <v>0</v>
      </c>
      <c r="L23" s="167">
        <f>ROUND(F23*(G23),2)</f>
        <v>0</v>
      </c>
      <c r="M23" s="167">
        <f>ROUND(F23*(H23),2)</f>
        <v>0</v>
      </c>
      <c r="N23" s="167">
        <v>0</v>
      </c>
      <c r="O23" s="167"/>
      <c r="P23" s="171"/>
      <c r="Q23" s="171"/>
      <c r="R23" s="171"/>
      <c r="S23" s="172">
        <f>ROUND(F23*(P23),3)</f>
        <v>0</v>
      </c>
      <c r="T23" s="168"/>
      <c r="U23" s="168"/>
      <c r="V23" s="173"/>
      <c r="Z23">
        <v>0</v>
      </c>
    </row>
    <row r="24" spans="1:26" x14ac:dyDescent="0.25">
      <c r="A24" s="147"/>
      <c r="B24" s="147"/>
      <c r="C24" s="163">
        <v>2</v>
      </c>
      <c r="D24" s="163" t="s">
        <v>197</v>
      </c>
      <c r="E24" s="147"/>
      <c r="F24" s="162"/>
      <c r="G24" s="150">
        <f>ROUND((SUM(L20:L23))/1,2)</f>
        <v>0</v>
      </c>
      <c r="H24" s="150">
        <f>ROUND((SUM(M20:M23))/1,2)</f>
        <v>0</v>
      </c>
      <c r="I24" s="150">
        <f>ROUND((SUM(I20:I23))/1,2)</f>
        <v>0</v>
      </c>
      <c r="J24" s="147"/>
      <c r="K24" s="147"/>
      <c r="L24" s="147">
        <f>ROUND((SUM(L20:L23))/1,2)</f>
        <v>0</v>
      </c>
      <c r="M24" s="147">
        <f>ROUND((SUM(M20:M23))/1,2)</f>
        <v>0</v>
      </c>
      <c r="N24" s="147"/>
      <c r="O24" s="147"/>
      <c r="P24" s="174"/>
      <c r="Q24" s="147"/>
      <c r="R24" s="147"/>
      <c r="S24" s="174">
        <f>ROUND((SUM(S20:S23))/1,2)</f>
        <v>21.28</v>
      </c>
      <c r="T24" s="144"/>
      <c r="U24" s="144"/>
      <c r="V24" s="2">
        <f>ROUND((SUM(V20:V23))/1,2)</f>
        <v>0</v>
      </c>
      <c r="W24" s="144"/>
      <c r="X24" s="144"/>
      <c r="Y24" s="144"/>
      <c r="Z24" s="144"/>
    </row>
    <row r="25" spans="1:26" x14ac:dyDescent="0.25">
      <c r="A25" s="1"/>
      <c r="B25" s="1"/>
      <c r="C25" s="1"/>
      <c r="D25" s="1"/>
      <c r="E25" s="1"/>
      <c r="F25" s="158"/>
      <c r="G25" s="140"/>
      <c r="H25" s="140"/>
      <c r="I25" s="140"/>
      <c r="J25" s="1"/>
      <c r="K25" s="1"/>
      <c r="L25" s="1"/>
      <c r="M25" s="1"/>
      <c r="N25" s="1"/>
      <c r="O25" s="1"/>
      <c r="P25" s="1"/>
      <c r="Q25" s="1"/>
      <c r="R25" s="1"/>
      <c r="S25" s="1"/>
      <c r="V25" s="1"/>
    </row>
    <row r="26" spans="1:26" x14ac:dyDescent="0.25">
      <c r="A26" s="147"/>
      <c r="B26" s="147"/>
      <c r="C26" s="163">
        <v>3</v>
      </c>
      <c r="D26" s="163" t="s">
        <v>198</v>
      </c>
      <c r="E26" s="147"/>
      <c r="F26" s="162"/>
      <c r="G26" s="148"/>
      <c r="H26" s="148"/>
      <c r="I26" s="148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4"/>
      <c r="U26" s="144"/>
      <c r="V26" s="147"/>
      <c r="W26" s="144"/>
      <c r="X26" s="144"/>
      <c r="Y26" s="144"/>
      <c r="Z26" s="144"/>
    </row>
    <row r="27" spans="1:26" ht="24.95" customHeight="1" x14ac:dyDescent="0.25">
      <c r="A27" s="169"/>
      <c r="B27" s="164" t="s">
        <v>203</v>
      </c>
      <c r="C27" s="170" t="s">
        <v>210</v>
      </c>
      <c r="D27" s="164" t="s">
        <v>211</v>
      </c>
      <c r="E27" s="164" t="s">
        <v>89</v>
      </c>
      <c r="F27" s="165">
        <v>2.9849999999999999</v>
      </c>
      <c r="G27" s="166">
        <v>0</v>
      </c>
      <c r="H27" s="166">
        <v>0</v>
      </c>
      <c r="I27" s="166">
        <f>ROUND(F27*(G27+H27),2)</f>
        <v>0</v>
      </c>
      <c r="J27" s="164">
        <f>ROUND(F27*(N27),2)</f>
        <v>0</v>
      </c>
      <c r="K27" s="167">
        <f>ROUND(F27*(O27),2)</f>
        <v>0</v>
      </c>
      <c r="L27" s="167">
        <f>ROUND(F27*(G27),2)</f>
        <v>0</v>
      </c>
      <c r="M27" s="167">
        <f>ROUND(F27*(H27),2)</f>
        <v>0</v>
      </c>
      <c r="N27" s="167">
        <v>0</v>
      </c>
      <c r="O27" s="167"/>
      <c r="P27" s="173">
        <v>1.9327399999999999</v>
      </c>
      <c r="Q27" s="171"/>
      <c r="R27" s="171">
        <v>1.9327399999999999</v>
      </c>
      <c r="S27" s="172">
        <f>ROUND(F27*(P27),3)</f>
        <v>5.7690000000000001</v>
      </c>
      <c r="T27" s="168"/>
      <c r="U27" s="168"/>
      <c r="V27" s="173"/>
      <c r="Z27">
        <v>0</v>
      </c>
    </row>
    <row r="28" spans="1:26" ht="24.95" customHeight="1" x14ac:dyDescent="0.25">
      <c r="A28" s="169"/>
      <c r="B28" s="164" t="s">
        <v>203</v>
      </c>
      <c r="C28" s="170" t="s">
        <v>212</v>
      </c>
      <c r="D28" s="164" t="s">
        <v>213</v>
      </c>
      <c r="E28" s="164" t="s">
        <v>214</v>
      </c>
      <c r="F28" s="165">
        <v>0.25</v>
      </c>
      <c r="G28" s="166">
        <v>0</v>
      </c>
      <c r="H28" s="166">
        <v>0</v>
      </c>
      <c r="I28" s="166">
        <f>ROUND(F28*(G28+H28),2)</f>
        <v>0</v>
      </c>
      <c r="J28" s="164">
        <f>ROUND(F28*(N28),2)</f>
        <v>0</v>
      </c>
      <c r="K28" s="167">
        <f>ROUND(F28*(O28),2)</f>
        <v>0</v>
      </c>
      <c r="L28" s="167">
        <f>ROUND(F28*(G28),2)</f>
        <v>0</v>
      </c>
      <c r="M28" s="167">
        <f>ROUND(F28*(H28),2)</f>
        <v>0</v>
      </c>
      <c r="N28" s="167">
        <v>0</v>
      </c>
      <c r="O28" s="167"/>
      <c r="P28" s="173">
        <v>1.002</v>
      </c>
      <c r="Q28" s="171"/>
      <c r="R28" s="171">
        <v>1.002</v>
      </c>
      <c r="S28" s="172">
        <f>ROUND(F28*(P28),3)</f>
        <v>0.251</v>
      </c>
      <c r="T28" s="168"/>
      <c r="U28" s="168"/>
      <c r="V28" s="173"/>
      <c r="Z28">
        <v>0</v>
      </c>
    </row>
    <row r="29" spans="1:26" x14ac:dyDescent="0.25">
      <c r="A29" s="147"/>
      <c r="B29" s="147"/>
      <c r="C29" s="163">
        <v>3</v>
      </c>
      <c r="D29" s="163" t="s">
        <v>198</v>
      </c>
      <c r="E29" s="147"/>
      <c r="F29" s="162"/>
      <c r="G29" s="150">
        <f>ROUND((SUM(L26:L28))/1,2)</f>
        <v>0</v>
      </c>
      <c r="H29" s="150">
        <f>ROUND((SUM(M26:M28))/1,2)</f>
        <v>0</v>
      </c>
      <c r="I29" s="150">
        <f>ROUND((SUM(I26:I28))/1,2)</f>
        <v>0</v>
      </c>
      <c r="J29" s="147"/>
      <c r="K29" s="147"/>
      <c r="L29" s="147">
        <f>ROUND((SUM(L26:L28))/1,2)</f>
        <v>0</v>
      </c>
      <c r="M29" s="147">
        <f>ROUND((SUM(M26:M28))/1,2)</f>
        <v>0</v>
      </c>
      <c r="N29" s="147"/>
      <c r="O29" s="147"/>
      <c r="P29" s="174"/>
      <c r="Q29" s="147"/>
      <c r="R29" s="147"/>
      <c r="S29" s="174">
        <f>ROUND((SUM(S26:S28))/1,2)</f>
        <v>6.02</v>
      </c>
      <c r="T29" s="144"/>
      <c r="U29" s="144"/>
      <c r="V29" s="2">
        <f>ROUND((SUM(V26:V28))/1,2)</f>
        <v>0</v>
      </c>
      <c r="W29" s="144"/>
      <c r="X29" s="144"/>
      <c r="Y29" s="144"/>
      <c r="Z29" s="144"/>
    </row>
    <row r="30" spans="1:26" x14ac:dyDescent="0.25">
      <c r="A30" s="1"/>
      <c r="B30" s="1"/>
      <c r="C30" s="1"/>
      <c r="D30" s="1"/>
      <c r="E30" s="1"/>
      <c r="F30" s="158"/>
      <c r="G30" s="140"/>
      <c r="H30" s="140"/>
      <c r="I30" s="140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x14ac:dyDescent="0.25">
      <c r="A31" s="147"/>
      <c r="B31" s="147"/>
      <c r="C31" s="163">
        <v>4</v>
      </c>
      <c r="D31" s="163" t="s">
        <v>70</v>
      </c>
      <c r="E31" s="147"/>
      <c r="F31" s="162"/>
      <c r="G31" s="148"/>
      <c r="H31" s="148"/>
      <c r="I31" s="148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4"/>
      <c r="U31" s="144"/>
      <c r="V31" s="147"/>
      <c r="W31" s="144"/>
      <c r="X31" s="144"/>
      <c r="Y31" s="144"/>
      <c r="Z31" s="144"/>
    </row>
    <row r="32" spans="1:26" ht="24.95" customHeight="1" x14ac:dyDescent="0.25">
      <c r="A32" s="169"/>
      <c r="B32" s="164" t="s">
        <v>179</v>
      </c>
      <c r="C32" s="170" t="s">
        <v>180</v>
      </c>
      <c r="D32" s="164" t="s">
        <v>215</v>
      </c>
      <c r="E32" s="164" t="s">
        <v>120</v>
      </c>
      <c r="F32" s="165">
        <v>149.25</v>
      </c>
      <c r="G32" s="166">
        <v>0</v>
      </c>
      <c r="H32" s="166">
        <v>0</v>
      </c>
      <c r="I32" s="166">
        <f>ROUND(F32*(G32+H32),2)</f>
        <v>0</v>
      </c>
      <c r="J32" s="164">
        <f>ROUND(F32*(N32),2)</f>
        <v>0</v>
      </c>
      <c r="K32" s="167">
        <f>ROUND(F32*(O32),2)</f>
        <v>0</v>
      </c>
      <c r="L32" s="167">
        <f>ROUND(F32*(G32),2)</f>
        <v>0</v>
      </c>
      <c r="M32" s="167">
        <f>ROUND(F32*(H32),2)</f>
        <v>0</v>
      </c>
      <c r="N32" s="167">
        <v>0</v>
      </c>
      <c r="O32" s="167"/>
      <c r="P32" s="173">
        <v>0.22231999999999999</v>
      </c>
      <c r="Q32" s="171"/>
      <c r="R32" s="171">
        <v>0.22231999999999999</v>
      </c>
      <c r="S32" s="172">
        <f>ROUND(F32*(P32),3)</f>
        <v>33.180999999999997</v>
      </c>
      <c r="T32" s="168"/>
      <c r="U32" s="168"/>
      <c r="V32" s="173"/>
      <c r="Z32">
        <v>0</v>
      </c>
    </row>
    <row r="33" spans="1:26" ht="24.95" customHeight="1" x14ac:dyDescent="0.25">
      <c r="A33" s="169"/>
      <c r="B33" s="164" t="s">
        <v>128</v>
      </c>
      <c r="C33" s="170" t="s">
        <v>129</v>
      </c>
      <c r="D33" s="164" t="s">
        <v>130</v>
      </c>
      <c r="E33" s="164" t="s">
        <v>89</v>
      </c>
      <c r="F33" s="165">
        <v>14.925000000000001</v>
      </c>
      <c r="G33" s="166">
        <v>0</v>
      </c>
      <c r="H33" s="166">
        <v>0</v>
      </c>
      <c r="I33" s="166">
        <f>ROUND(F33*(G33+H33),2)</f>
        <v>0</v>
      </c>
      <c r="J33" s="164">
        <f>ROUND(F33*(N33),2)</f>
        <v>0</v>
      </c>
      <c r="K33" s="167">
        <f>ROUND(F33*(O33),2)</f>
        <v>0</v>
      </c>
      <c r="L33" s="167">
        <f>ROUND(F33*(G33),2)</f>
        <v>0</v>
      </c>
      <c r="M33" s="167">
        <f>ROUND(F33*(H33),2)</f>
        <v>0</v>
      </c>
      <c r="N33" s="167">
        <v>0</v>
      </c>
      <c r="O33" s="167"/>
      <c r="P33" s="173">
        <v>1.7034</v>
      </c>
      <c r="Q33" s="171"/>
      <c r="R33" s="171">
        <v>1.7034</v>
      </c>
      <c r="S33" s="172">
        <f>ROUND(F33*(P33),3)</f>
        <v>25.422999999999998</v>
      </c>
      <c r="T33" s="168"/>
      <c r="U33" s="168"/>
      <c r="V33" s="173"/>
      <c r="Z33">
        <v>0</v>
      </c>
    </row>
    <row r="34" spans="1:26" ht="24.95" customHeight="1" x14ac:dyDescent="0.25">
      <c r="A34" s="169"/>
      <c r="B34" s="164" t="s">
        <v>179</v>
      </c>
      <c r="C34" s="170" t="s">
        <v>216</v>
      </c>
      <c r="D34" s="164" t="s">
        <v>217</v>
      </c>
      <c r="E34" s="164" t="s">
        <v>120</v>
      </c>
      <c r="F34" s="165">
        <v>149.25</v>
      </c>
      <c r="G34" s="166">
        <v>0</v>
      </c>
      <c r="H34" s="166">
        <v>0</v>
      </c>
      <c r="I34" s="166">
        <f>ROUND(F34*(G34+H34),2)</f>
        <v>0</v>
      </c>
      <c r="J34" s="164">
        <f>ROUND(F34*(N34),2)</f>
        <v>0</v>
      </c>
      <c r="K34" s="167">
        <f>ROUND(F34*(O34),2)</f>
        <v>0</v>
      </c>
      <c r="L34" s="167">
        <f>ROUND(F34*(G34),2)</f>
        <v>0</v>
      </c>
      <c r="M34" s="167">
        <f>ROUND(F34*(H34),2)</f>
        <v>0</v>
      </c>
      <c r="N34" s="167">
        <v>0</v>
      </c>
      <c r="O34" s="167"/>
      <c r="P34" s="173">
        <v>1.9480000000000001E-2</v>
      </c>
      <c r="Q34" s="171"/>
      <c r="R34" s="171">
        <v>1.9480000000000001E-2</v>
      </c>
      <c r="S34" s="172">
        <f>ROUND(F34*(P34),3)</f>
        <v>2.907</v>
      </c>
      <c r="T34" s="168"/>
      <c r="U34" s="168"/>
      <c r="V34" s="173"/>
      <c r="Z34">
        <v>0</v>
      </c>
    </row>
    <row r="35" spans="1:26" ht="24.95" customHeight="1" x14ac:dyDescent="0.25">
      <c r="A35" s="180"/>
      <c r="B35" s="175" t="s">
        <v>161</v>
      </c>
      <c r="C35" s="181" t="s">
        <v>166</v>
      </c>
      <c r="D35" s="175" t="s">
        <v>218</v>
      </c>
      <c r="E35" s="175" t="s">
        <v>149</v>
      </c>
      <c r="F35" s="176">
        <v>597</v>
      </c>
      <c r="G35" s="177">
        <v>0</v>
      </c>
      <c r="H35" s="177">
        <v>0</v>
      </c>
      <c r="I35" s="177">
        <f>ROUND(F35*(G35+H35),2)</f>
        <v>0</v>
      </c>
      <c r="J35" s="175">
        <f>ROUND(F35*(N35),2)</f>
        <v>0</v>
      </c>
      <c r="K35" s="178">
        <f>ROUND(F35*(O35),2)</f>
        <v>0</v>
      </c>
      <c r="L35" s="178">
        <f>ROUND(F35*(G35),2)</f>
        <v>0</v>
      </c>
      <c r="M35" s="178">
        <f>ROUND(F35*(H35),2)</f>
        <v>0</v>
      </c>
      <c r="N35" s="178">
        <v>0</v>
      </c>
      <c r="O35" s="178"/>
      <c r="P35" s="183">
        <v>5.8000000000000003E-2</v>
      </c>
      <c r="Q35" s="184"/>
      <c r="R35" s="184">
        <v>5.8000000000000003E-2</v>
      </c>
      <c r="S35" s="182">
        <f>ROUND(F35*(P35),3)</f>
        <v>34.625999999999998</v>
      </c>
      <c r="T35" s="179"/>
      <c r="U35" s="179"/>
      <c r="V35" s="183"/>
      <c r="Z35">
        <v>0</v>
      </c>
    </row>
    <row r="36" spans="1:26" x14ac:dyDescent="0.25">
      <c r="A36" s="147"/>
      <c r="B36" s="147"/>
      <c r="C36" s="163">
        <v>4</v>
      </c>
      <c r="D36" s="163" t="s">
        <v>70</v>
      </c>
      <c r="E36" s="147"/>
      <c r="F36" s="162"/>
      <c r="G36" s="150">
        <f>ROUND((SUM(L31:L35))/1,2)</f>
        <v>0</v>
      </c>
      <c r="H36" s="150">
        <f>ROUND((SUM(M31:M35))/1,2)</f>
        <v>0</v>
      </c>
      <c r="I36" s="150">
        <f>ROUND((SUM(I31:I35))/1,2)</f>
        <v>0</v>
      </c>
      <c r="J36" s="147"/>
      <c r="K36" s="147"/>
      <c r="L36" s="147">
        <f>ROUND((SUM(L31:L35))/1,2)</f>
        <v>0</v>
      </c>
      <c r="M36" s="147">
        <f>ROUND((SUM(M31:M35))/1,2)</f>
        <v>0</v>
      </c>
      <c r="N36" s="147"/>
      <c r="O36" s="147"/>
      <c r="P36" s="174"/>
      <c r="Q36" s="1"/>
      <c r="R36" s="1"/>
      <c r="S36" s="174">
        <f>ROUND((SUM(S31:S35))/1,2)</f>
        <v>96.14</v>
      </c>
      <c r="T36" s="185"/>
      <c r="U36" s="185"/>
      <c r="V36" s="2">
        <f>ROUND((SUM(V31:V35))/1,2)</f>
        <v>0</v>
      </c>
    </row>
    <row r="37" spans="1:26" x14ac:dyDescent="0.25">
      <c r="A37" s="1"/>
      <c r="B37" s="1"/>
      <c r="C37" s="1"/>
      <c r="D37" s="1"/>
      <c r="E37" s="1"/>
      <c r="F37" s="158"/>
      <c r="G37" s="140"/>
      <c r="H37" s="140"/>
      <c r="I37" s="140"/>
      <c r="J37" s="1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6" x14ac:dyDescent="0.25">
      <c r="A38" s="147"/>
      <c r="B38" s="147"/>
      <c r="C38" s="147"/>
      <c r="D38" s="2" t="s">
        <v>68</v>
      </c>
      <c r="E38" s="147"/>
      <c r="F38" s="162"/>
      <c r="G38" s="150">
        <f>ROUND((SUM(L9:L37))/2,2)</f>
        <v>0</v>
      </c>
      <c r="H38" s="150">
        <f>ROUND((SUM(M9:M37))/2,2)</f>
        <v>0</v>
      </c>
      <c r="I38" s="150">
        <f>ROUND((SUM(I9:I37))/2,2)</f>
        <v>0</v>
      </c>
      <c r="J38" s="147"/>
      <c r="K38" s="147"/>
      <c r="L38" s="147">
        <f>ROUND((SUM(L9:L37))/2,2)</f>
        <v>0</v>
      </c>
      <c r="M38" s="147">
        <f>ROUND((SUM(M9:M37))/2,2)</f>
        <v>0</v>
      </c>
      <c r="N38" s="147"/>
      <c r="O38" s="147"/>
      <c r="P38" s="174"/>
      <c r="Q38" s="1"/>
      <c r="R38" s="1"/>
      <c r="S38" s="174">
        <f>ROUND((SUM(S9:S37))/2,2)</f>
        <v>123.44</v>
      </c>
      <c r="V38" s="2">
        <f>ROUND((SUM(V9:V37))/2,2)</f>
        <v>0</v>
      </c>
    </row>
    <row r="39" spans="1:26" x14ac:dyDescent="0.25">
      <c r="A39" s="186"/>
      <c r="B39" s="186"/>
      <c r="C39" s="186"/>
      <c r="D39" s="186" t="s">
        <v>74</v>
      </c>
      <c r="E39" s="186"/>
      <c r="F39" s="187"/>
      <c r="G39" s="188">
        <f>ROUND((SUM(L9:L38))/3,2)</f>
        <v>0</v>
      </c>
      <c r="H39" s="188">
        <f>ROUND((SUM(M9:M38))/3,2)</f>
        <v>0</v>
      </c>
      <c r="I39" s="188">
        <f>ROUND((SUM(I9:I38))/3,2)</f>
        <v>0</v>
      </c>
      <c r="J39" s="186"/>
      <c r="K39" s="186">
        <f>ROUND((SUM(K9:K38))/3,2)</f>
        <v>0</v>
      </c>
      <c r="L39" s="186">
        <f>ROUND((SUM(L9:L38))/3,2)</f>
        <v>0</v>
      </c>
      <c r="M39" s="186">
        <f>ROUND((SUM(M9:M38))/3,2)</f>
        <v>0</v>
      </c>
      <c r="N39" s="186"/>
      <c r="O39" s="186"/>
      <c r="P39" s="187"/>
      <c r="Q39" s="186"/>
      <c r="R39" s="186"/>
      <c r="S39" s="187">
        <f>ROUND((SUM(S9:S38))/3,2)</f>
        <v>123.44</v>
      </c>
      <c r="T39" s="189"/>
      <c r="U39" s="189"/>
      <c r="V39" s="186">
        <f>ROUND((SUM(V9:V38))/3,2)</f>
        <v>0</v>
      </c>
      <c r="Z39">
        <f>(SUM(Z9:Z38))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verticalDpi="0" r:id="rId1"/>
  <headerFooter>
    <oddHeader>&amp;C&amp;B&amp; Rozpočet Protipovodňové opatrenia-Úprava rigolov v obci Hrachovo / Dažďová kanalizácia,II etapa- opevnenie rigola</oddHeader>
    <oddFooter>&amp;RStrana &amp;P z &amp;N    &amp;L&amp;7Spracované systémom Systematic® Kalkulus,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topLeftCell="A10" workbookViewId="0">
      <selection activeCell="B2" sqref="B2:J2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5" t="s">
        <v>224</v>
      </c>
      <c r="C2" s="206"/>
      <c r="D2" s="206"/>
      <c r="E2" s="206"/>
      <c r="F2" s="206"/>
      <c r="G2" s="206"/>
      <c r="H2" s="206"/>
      <c r="I2" s="206"/>
      <c r="J2" s="207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17</v>
      </c>
      <c r="J4" s="30"/>
    </row>
    <row r="5" spans="1:23" ht="18" customHeight="1" thickBot="1" x14ac:dyDescent="0.3">
      <c r="A5" s="11"/>
      <c r="B5" s="38" t="s">
        <v>18</v>
      </c>
      <c r="C5" s="19"/>
      <c r="D5" s="16"/>
      <c r="E5" s="16"/>
      <c r="F5" s="39" t="s">
        <v>19</v>
      </c>
      <c r="G5" s="16"/>
      <c r="H5" s="16"/>
      <c r="I5" s="37" t="s">
        <v>20</v>
      </c>
      <c r="J5" s="40" t="s">
        <v>21</v>
      </c>
    </row>
    <row r="6" spans="1:23" ht="20.100000000000001" customHeight="1" thickTop="1" x14ac:dyDescent="0.25">
      <c r="A6" s="11"/>
      <c r="B6" s="208" t="s">
        <v>22</v>
      </c>
      <c r="C6" s="209"/>
      <c r="D6" s="209"/>
      <c r="E6" s="209"/>
      <c r="F6" s="209"/>
      <c r="G6" s="209"/>
      <c r="H6" s="209"/>
      <c r="I6" s="209"/>
      <c r="J6" s="210"/>
    </row>
    <row r="7" spans="1:23" ht="18" customHeight="1" x14ac:dyDescent="0.25">
      <c r="A7" s="11"/>
      <c r="B7" s="49" t="s">
        <v>25</v>
      </c>
      <c r="C7" s="42"/>
      <c r="D7" s="17"/>
      <c r="E7" s="17"/>
      <c r="F7" s="17"/>
      <c r="G7" s="50" t="s">
        <v>26</v>
      </c>
      <c r="H7" s="17"/>
      <c r="I7" s="28"/>
      <c r="J7" s="43"/>
    </row>
    <row r="8" spans="1:23" ht="20.100000000000001" customHeight="1" x14ac:dyDescent="0.25">
      <c r="A8" s="11"/>
      <c r="B8" s="211" t="s">
        <v>23</v>
      </c>
      <c r="C8" s="212"/>
      <c r="D8" s="212"/>
      <c r="E8" s="212"/>
      <c r="F8" s="212"/>
      <c r="G8" s="212"/>
      <c r="H8" s="212"/>
      <c r="I8" s="212"/>
      <c r="J8" s="213"/>
    </row>
    <row r="9" spans="1:23" ht="18" customHeight="1" x14ac:dyDescent="0.25">
      <c r="A9" s="11"/>
      <c r="B9" s="38" t="s">
        <v>27</v>
      </c>
      <c r="C9" s="19"/>
      <c r="D9" s="16"/>
      <c r="E9" s="16"/>
      <c r="F9" s="16"/>
      <c r="G9" s="39" t="s">
        <v>26</v>
      </c>
      <c r="H9" s="16"/>
      <c r="I9" s="27"/>
      <c r="J9" s="30"/>
    </row>
    <row r="10" spans="1:23" ht="20.100000000000001" customHeight="1" x14ac:dyDescent="0.25">
      <c r="A10" s="11"/>
      <c r="B10" s="211" t="s">
        <v>24</v>
      </c>
      <c r="C10" s="212"/>
      <c r="D10" s="212"/>
      <c r="E10" s="212"/>
      <c r="F10" s="212"/>
      <c r="G10" s="212"/>
      <c r="H10" s="212"/>
      <c r="I10" s="212"/>
      <c r="J10" s="213"/>
    </row>
    <row r="11" spans="1:23" ht="18" customHeight="1" thickBot="1" x14ac:dyDescent="0.3">
      <c r="A11" s="11"/>
      <c r="B11" s="38" t="s">
        <v>27</v>
      </c>
      <c r="C11" s="19"/>
      <c r="D11" s="16"/>
      <c r="E11" s="16"/>
      <c r="F11" s="16"/>
      <c r="G11" s="39" t="s">
        <v>26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28</v>
      </c>
      <c r="C15" s="83" t="s">
        <v>6</v>
      </c>
      <c r="D15" s="83" t="s">
        <v>57</v>
      </c>
      <c r="E15" s="84" t="s">
        <v>58</v>
      </c>
      <c r="F15" s="97" t="s">
        <v>59</v>
      </c>
      <c r="G15" s="51" t="s">
        <v>34</v>
      </c>
      <c r="H15" s="54" t="s">
        <v>35</v>
      </c>
      <c r="I15" s="26"/>
      <c r="J15" s="48"/>
    </row>
    <row r="16" spans="1:23" ht="18" customHeight="1" x14ac:dyDescent="0.25">
      <c r="A16" s="11"/>
      <c r="B16" s="85">
        <v>1</v>
      </c>
      <c r="C16" s="86" t="s">
        <v>29</v>
      </c>
      <c r="D16" s="87">
        <f>'Kryci_list 1487'!D16+'Kryci_list 1498'!D16+'Kryci_list 1500'!D16</f>
        <v>0</v>
      </c>
      <c r="E16" s="88">
        <f>'Kryci_list 1487'!E16+'Kryci_list 1498'!E16+'Kryci_list 1500'!E16</f>
        <v>0</v>
      </c>
      <c r="F16" s="98">
        <f>'Kryci_list 1487'!F16+'Kryci_list 1498'!F16+'Kryci_list 1500'!F16</f>
        <v>0</v>
      </c>
      <c r="G16" s="52">
        <v>6</v>
      </c>
      <c r="H16" s="107" t="s">
        <v>36</v>
      </c>
      <c r="I16" s="118"/>
      <c r="J16" s="110">
        <f>Rekapitulácia!F9</f>
        <v>0</v>
      </c>
    </row>
    <row r="17" spans="1:10" ht="18" customHeight="1" x14ac:dyDescent="0.25">
      <c r="A17" s="11"/>
      <c r="B17" s="59">
        <v>2</v>
      </c>
      <c r="C17" s="63" t="s">
        <v>30</v>
      </c>
      <c r="D17" s="69">
        <f>'Kryci_list 1487'!D17+'Kryci_list 1498'!D17+'Kryci_list 1500'!D17</f>
        <v>0</v>
      </c>
      <c r="E17" s="67">
        <f>'Kryci_list 1487'!E17+'Kryci_list 1498'!E17+'Kryci_list 1500'!E17</f>
        <v>0</v>
      </c>
      <c r="F17" s="72">
        <f>'Kryci_list 1487'!F17+'Kryci_list 1498'!F17+'Kryci_list 1500'!F17</f>
        <v>0</v>
      </c>
      <c r="G17" s="53">
        <v>7</v>
      </c>
      <c r="H17" s="108" t="s">
        <v>37</v>
      </c>
      <c r="I17" s="118"/>
      <c r="J17" s="111">
        <f>Rekapitulácia!E9</f>
        <v>0</v>
      </c>
    </row>
    <row r="18" spans="1:10" ht="18" customHeight="1" x14ac:dyDescent="0.25">
      <c r="A18" s="11"/>
      <c r="B18" s="60">
        <v>3</v>
      </c>
      <c r="C18" s="64" t="s">
        <v>31</v>
      </c>
      <c r="D18" s="70">
        <f>'Kryci_list 1487'!D18+'Kryci_list 1498'!D18+'Kryci_list 1500'!D18</f>
        <v>0</v>
      </c>
      <c r="E18" s="68">
        <f>'Kryci_list 1487'!E18+'Kryci_list 1498'!E18+'Kryci_list 1500'!E18</f>
        <v>0</v>
      </c>
      <c r="F18" s="73">
        <f>'Kryci_list 1487'!F18+'Kryci_list 1498'!F18+'Kryci_list 1500'!F18</f>
        <v>0</v>
      </c>
      <c r="G18" s="53">
        <v>8</v>
      </c>
      <c r="H18" s="108" t="s">
        <v>38</v>
      </c>
      <c r="I18" s="118"/>
      <c r="J18" s="111">
        <f>Rekapitulácia!D9</f>
        <v>0</v>
      </c>
    </row>
    <row r="19" spans="1:10" ht="18" customHeight="1" x14ac:dyDescent="0.25">
      <c r="A19" s="11"/>
      <c r="B19" s="60">
        <v>4</v>
      </c>
      <c r="C19" s="64" t="s">
        <v>32</v>
      </c>
      <c r="D19" s="70">
        <f>'Kryci_list 1487'!D19+'Kryci_list 1498'!D19+'Kryci_list 1500'!D19</f>
        <v>0</v>
      </c>
      <c r="E19" s="68">
        <f>'Kryci_list 1487'!E19+'Kryci_list 1498'!E19+'Kryci_list 1500'!E19</f>
        <v>0</v>
      </c>
      <c r="F19" s="73">
        <f>'Kryci_list 1487'!F19+'Kryci_list 1498'!F19+'Kryci_list 1500'!F19</f>
        <v>0</v>
      </c>
      <c r="G19" s="53">
        <v>9</v>
      </c>
      <c r="H19" s="116"/>
      <c r="I19" s="118"/>
      <c r="J19" s="117"/>
    </row>
    <row r="20" spans="1:10" ht="18" customHeight="1" thickBot="1" x14ac:dyDescent="0.3">
      <c r="A20" s="11"/>
      <c r="B20" s="60">
        <v>5</v>
      </c>
      <c r="C20" s="65" t="s">
        <v>33</v>
      </c>
      <c r="D20" s="71"/>
      <c r="E20" s="92"/>
      <c r="F20" s="99">
        <f>SUM(F16:F19)</f>
        <v>0</v>
      </c>
      <c r="G20" s="53">
        <v>10</v>
      </c>
      <c r="H20" s="108" t="s">
        <v>33</v>
      </c>
      <c r="I20" s="120"/>
      <c r="J20" s="91">
        <f>SUM(J16:J19)</f>
        <v>0</v>
      </c>
    </row>
    <row r="21" spans="1:10" ht="18" customHeight="1" thickTop="1" x14ac:dyDescent="0.25">
      <c r="A21" s="11"/>
      <c r="B21" s="57" t="s">
        <v>46</v>
      </c>
      <c r="C21" s="61" t="s">
        <v>47</v>
      </c>
      <c r="D21" s="66"/>
      <c r="E21" s="18"/>
      <c r="F21" s="90"/>
      <c r="G21" s="57" t="s">
        <v>53</v>
      </c>
      <c r="H21" s="54" t="s">
        <v>47</v>
      </c>
      <c r="I21" s="28"/>
      <c r="J21" s="121"/>
    </row>
    <row r="22" spans="1:10" ht="18" customHeight="1" x14ac:dyDescent="0.25">
      <c r="A22" s="11"/>
      <c r="B22" s="52">
        <v>11</v>
      </c>
      <c r="C22" s="55" t="s">
        <v>48</v>
      </c>
      <c r="D22" s="78"/>
      <c r="E22" s="81"/>
      <c r="F22" s="72">
        <f>'Kryci_list 1487'!F22+'Kryci_list 1498'!F22+'Kryci_list 1500'!F22</f>
        <v>0</v>
      </c>
      <c r="G22" s="52">
        <v>16</v>
      </c>
      <c r="H22" s="107" t="s">
        <v>54</v>
      </c>
      <c r="I22" s="118"/>
      <c r="J22" s="110">
        <f>'Kryci_list 1487'!J22+'Kryci_list 1498'!J22+'Kryci_list 1500'!J22</f>
        <v>0</v>
      </c>
    </row>
    <row r="23" spans="1:10" ht="18" customHeight="1" x14ac:dyDescent="0.25">
      <c r="A23" s="11"/>
      <c r="B23" s="53">
        <v>12</v>
      </c>
      <c r="C23" s="56" t="s">
        <v>49</v>
      </c>
      <c r="D23" s="58"/>
      <c r="E23" s="81"/>
      <c r="F23" s="73">
        <f>'Kryci_list 1487'!F23+'Kryci_list 1498'!F23+'Kryci_list 1500'!F23</f>
        <v>0</v>
      </c>
      <c r="G23" s="53">
        <v>17</v>
      </c>
      <c r="H23" s="108" t="s">
        <v>55</v>
      </c>
      <c r="I23" s="118"/>
      <c r="J23" s="111">
        <f>'Kryci_list 1487'!J23+'Kryci_list 1498'!J23+'Kryci_list 1500'!J23</f>
        <v>0</v>
      </c>
    </row>
    <row r="24" spans="1:10" ht="18" customHeight="1" x14ac:dyDescent="0.25">
      <c r="A24" s="11"/>
      <c r="B24" s="53">
        <v>13</v>
      </c>
      <c r="C24" s="56" t="s">
        <v>50</v>
      </c>
      <c r="D24" s="58"/>
      <c r="E24" s="81"/>
      <c r="F24" s="73">
        <f>'Kryci_list 1487'!F24+'Kryci_list 1498'!F24+'Kryci_list 1500'!F24</f>
        <v>0</v>
      </c>
      <c r="G24" s="53">
        <v>18</v>
      </c>
      <c r="H24" s="108" t="s">
        <v>56</v>
      </c>
      <c r="I24" s="118"/>
      <c r="J24" s="111">
        <f>'Kryci_list 1487'!J24+'Kryci_list 1498'!J24+'Kryci_list 1500'!J24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18"/>
      <c r="J25" s="111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33</v>
      </c>
      <c r="I26" s="120"/>
      <c r="J26" s="91">
        <f>SUM(J22:J25)+SUM(F22:F25)</f>
        <v>0</v>
      </c>
    </row>
    <row r="27" spans="1:10" ht="18" customHeight="1" thickTop="1" x14ac:dyDescent="0.25">
      <c r="A27" s="11"/>
      <c r="B27" s="93"/>
      <c r="C27" s="132" t="s">
        <v>62</v>
      </c>
      <c r="D27" s="125"/>
      <c r="E27" s="94"/>
      <c r="F27" s="29"/>
      <c r="G27" s="101" t="s">
        <v>39</v>
      </c>
      <c r="H27" s="96" t="s">
        <v>40</v>
      </c>
      <c r="I27" s="28"/>
      <c r="J27" s="31"/>
    </row>
    <row r="28" spans="1:10" ht="18" customHeight="1" x14ac:dyDescent="0.25">
      <c r="A28" s="11"/>
      <c r="B28" s="25"/>
      <c r="C28" s="123"/>
      <c r="D28" s="126"/>
      <c r="E28" s="21"/>
      <c r="F28" s="11"/>
      <c r="G28" s="102">
        <v>21</v>
      </c>
      <c r="H28" s="106" t="s">
        <v>41</v>
      </c>
      <c r="I28" s="113"/>
      <c r="J28" s="89">
        <f>F20+J20+F26+J26</f>
        <v>0</v>
      </c>
    </row>
    <row r="29" spans="1:10" ht="18" customHeight="1" x14ac:dyDescent="0.25">
      <c r="A29" s="11"/>
      <c r="B29" s="74"/>
      <c r="C29" s="124"/>
      <c r="D29" s="127"/>
      <c r="E29" s="21"/>
      <c r="F29" s="11"/>
      <c r="G29" s="52">
        <v>22</v>
      </c>
      <c r="H29" s="107" t="s">
        <v>42</v>
      </c>
      <c r="I29" s="114">
        <f>Rekapitulácia!B10</f>
        <v>0</v>
      </c>
      <c r="J29" s="110">
        <f>ROUND(((ROUND(I29,2)*20)/100),2)*1</f>
        <v>0</v>
      </c>
    </row>
    <row r="30" spans="1:10" ht="18" customHeight="1" x14ac:dyDescent="0.25">
      <c r="A30" s="11"/>
      <c r="B30" s="22"/>
      <c r="C30" s="116"/>
      <c r="D30" s="118"/>
      <c r="E30" s="21"/>
      <c r="F30" s="11"/>
      <c r="G30" s="53">
        <v>23</v>
      </c>
      <c r="H30" s="108" t="s">
        <v>43</v>
      </c>
      <c r="I30" s="80">
        <f>Rekapitulácia!B11</f>
        <v>0</v>
      </c>
      <c r="J30" s="111">
        <f>ROUND(((ROUND(I30,2)*0)/100),2)</f>
        <v>0</v>
      </c>
    </row>
    <row r="31" spans="1:10" ht="18" customHeight="1" x14ac:dyDescent="0.25">
      <c r="A31" s="11"/>
      <c r="B31" s="23"/>
      <c r="C31" s="128"/>
      <c r="D31" s="129"/>
      <c r="E31" s="21"/>
      <c r="F31" s="11"/>
      <c r="G31" s="53">
        <v>24</v>
      </c>
      <c r="H31" s="108" t="s">
        <v>44</v>
      </c>
      <c r="I31" s="27"/>
      <c r="J31" s="203">
        <f>SUM(J28:J30)</f>
        <v>0</v>
      </c>
    </row>
    <row r="32" spans="1:10" ht="18" customHeight="1" thickBot="1" x14ac:dyDescent="0.3">
      <c r="A32" s="11"/>
      <c r="B32" s="41"/>
      <c r="C32" s="109"/>
      <c r="D32" s="115"/>
      <c r="E32" s="75"/>
      <c r="F32" s="76"/>
      <c r="G32" s="199" t="s">
        <v>45</v>
      </c>
      <c r="H32" s="200"/>
      <c r="I32" s="201"/>
      <c r="J32" s="202"/>
    </row>
    <row r="33" spans="1:10" ht="18" customHeight="1" thickTop="1" x14ac:dyDescent="0.25">
      <c r="A33" s="11"/>
      <c r="B33" s="93"/>
      <c r="C33" s="94"/>
      <c r="D33" s="130" t="s">
        <v>60</v>
      </c>
      <c r="E33" s="15"/>
      <c r="F33" s="15"/>
      <c r="G33" s="14"/>
      <c r="H33" s="130" t="s">
        <v>61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topLeftCell="A13" workbookViewId="0">
      <selection activeCell="B2" sqref="B2:J2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4" t="s">
        <v>224</v>
      </c>
      <c r="C2" s="215"/>
      <c r="D2" s="215"/>
      <c r="E2" s="215"/>
      <c r="F2" s="215"/>
      <c r="G2" s="215"/>
      <c r="H2" s="215"/>
      <c r="I2" s="215"/>
      <c r="J2" s="216"/>
    </row>
    <row r="3" spans="1:23" ht="18" customHeight="1" x14ac:dyDescent="0.25">
      <c r="A3" s="11"/>
      <c r="B3" s="34" t="s">
        <v>16</v>
      </c>
      <c r="C3" s="35"/>
      <c r="D3" s="36"/>
      <c r="E3" s="36"/>
      <c r="F3" s="36"/>
      <c r="G3" s="16"/>
      <c r="H3" s="16"/>
      <c r="I3" s="37" t="s">
        <v>15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17</v>
      </c>
      <c r="J4" s="30"/>
    </row>
    <row r="5" spans="1:23" ht="18" customHeight="1" thickBot="1" x14ac:dyDescent="0.3">
      <c r="A5" s="11"/>
      <c r="B5" s="38" t="s">
        <v>18</v>
      </c>
      <c r="C5" s="19"/>
      <c r="D5" s="16"/>
      <c r="E5" s="16"/>
      <c r="F5" s="39" t="s">
        <v>19</v>
      </c>
      <c r="G5" s="16"/>
      <c r="H5" s="16"/>
      <c r="I5" s="37" t="s">
        <v>20</v>
      </c>
      <c r="J5" s="40" t="s">
        <v>21</v>
      </c>
    </row>
    <row r="6" spans="1:23" ht="20.100000000000001" customHeight="1" thickTop="1" x14ac:dyDescent="0.25">
      <c r="A6" s="11"/>
      <c r="B6" s="208" t="s">
        <v>22</v>
      </c>
      <c r="C6" s="209"/>
      <c r="D6" s="209"/>
      <c r="E6" s="209"/>
      <c r="F6" s="209"/>
      <c r="G6" s="209"/>
      <c r="H6" s="209"/>
      <c r="I6" s="209"/>
      <c r="J6" s="210"/>
    </row>
    <row r="7" spans="1:23" ht="18" customHeight="1" x14ac:dyDescent="0.25">
      <c r="A7" s="11"/>
      <c r="B7" s="49" t="s">
        <v>25</v>
      </c>
      <c r="C7" s="42"/>
      <c r="D7" s="17"/>
      <c r="E7" s="17"/>
      <c r="F7" s="17"/>
      <c r="G7" s="50" t="s">
        <v>26</v>
      </c>
      <c r="H7" s="17"/>
      <c r="I7" s="28"/>
      <c r="J7" s="43"/>
    </row>
    <row r="8" spans="1:23" ht="20.100000000000001" customHeight="1" x14ac:dyDescent="0.25">
      <c r="A8" s="11"/>
      <c r="B8" s="211" t="s">
        <v>23</v>
      </c>
      <c r="C8" s="212"/>
      <c r="D8" s="212"/>
      <c r="E8" s="212"/>
      <c r="F8" s="212"/>
      <c r="G8" s="212"/>
      <c r="H8" s="212"/>
      <c r="I8" s="212"/>
      <c r="J8" s="213"/>
    </row>
    <row r="9" spans="1:23" ht="18" customHeight="1" x14ac:dyDescent="0.25">
      <c r="A9" s="11"/>
      <c r="B9" s="38" t="s">
        <v>27</v>
      </c>
      <c r="C9" s="19"/>
      <c r="D9" s="16"/>
      <c r="E9" s="16"/>
      <c r="F9" s="16"/>
      <c r="G9" s="39" t="s">
        <v>26</v>
      </c>
      <c r="H9" s="16"/>
      <c r="I9" s="27"/>
      <c r="J9" s="30"/>
    </row>
    <row r="10" spans="1:23" ht="20.100000000000001" customHeight="1" x14ac:dyDescent="0.25">
      <c r="A10" s="11"/>
      <c r="B10" s="211" t="s">
        <v>24</v>
      </c>
      <c r="C10" s="212"/>
      <c r="D10" s="212"/>
      <c r="E10" s="212"/>
      <c r="F10" s="212"/>
      <c r="G10" s="212"/>
      <c r="H10" s="212"/>
      <c r="I10" s="212"/>
      <c r="J10" s="213"/>
    </row>
    <row r="11" spans="1:23" ht="18" customHeight="1" thickBot="1" x14ac:dyDescent="0.3">
      <c r="A11" s="11"/>
      <c r="B11" s="38" t="s">
        <v>27</v>
      </c>
      <c r="C11" s="19"/>
      <c r="D11" s="16"/>
      <c r="E11" s="16"/>
      <c r="F11" s="16"/>
      <c r="G11" s="39" t="s">
        <v>26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28</v>
      </c>
      <c r="C15" s="83" t="s">
        <v>6</v>
      </c>
      <c r="D15" s="83" t="s">
        <v>57</v>
      </c>
      <c r="E15" s="84" t="s">
        <v>58</v>
      </c>
      <c r="F15" s="97" t="s">
        <v>59</v>
      </c>
      <c r="G15" s="51" t="s">
        <v>34</v>
      </c>
      <c r="H15" s="54" t="s">
        <v>35</v>
      </c>
      <c r="I15" s="26"/>
      <c r="J15" s="48"/>
    </row>
    <row r="16" spans="1:23" ht="18" customHeight="1" x14ac:dyDescent="0.25">
      <c r="A16" s="11"/>
      <c r="B16" s="85">
        <v>1</v>
      </c>
      <c r="C16" s="86" t="s">
        <v>29</v>
      </c>
      <c r="D16" s="87">
        <f>'Rekap 1487'!B16</f>
        <v>0</v>
      </c>
      <c r="E16" s="88">
        <f>'Rekap 1487'!C16</f>
        <v>0</v>
      </c>
      <c r="F16" s="98">
        <f>'Rekap 1487'!D16</f>
        <v>0</v>
      </c>
      <c r="G16" s="52">
        <v>6</v>
      </c>
      <c r="H16" s="107" t="s">
        <v>36</v>
      </c>
      <c r="I16" s="118"/>
      <c r="J16" s="110">
        <v>0</v>
      </c>
    </row>
    <row r="17" spans="1:26" ht="18" customHeight="1" x14ac:dyDescent="0.25">
      <c r="A17" s="11"/>
      <c r="B17" s="59">
        <v>2</v>
      </c>
      <c r="C17" s="63" t="s">
        <v>30</v>
      </c>
      <c r="D17" s="69"/>
      <c r="E17" s="67"/>
      <c r="F17" s="72"/>
      <c r="G17" s="53">
        <v>7</v>
      </c>
      <c r="H17" s="108" t="s">
        <v>37</v>
      </c>
      <c r="I17" s="118"/>
      <c r="J17" s="111">
        <f>'SO 1487'!Z60</f>
        <v>0</v>
      </c>
    </row>
    <row r="18" spans="1:26" ht="18" customHeight="1" x14ac:dyDescent="0.25">
      <c r="A18" s="11"/>
      <c r="B18" s="60">
        <v>3</v>
      </c>
      <c r="C18" s="64" t="s">
        <v>31</v>
      </c>
      <c r="D18" s="70"/>
      <c r="E18" s="68"/>
      <c r="F18" s="73"/>
      <c r="G18" s="53">
        <v>8</v>
      </c>
      <c r="H18" s="108" t="s">
        <v>38</v>
      </c>
      <c r="I18" s="118"/>
      <c r="J18" s="111">
        <v>0</v>
      </c>
    </row>
    <row r="19" spans="1:26" ht="18" customHeight="1" x14ac:dyDescent="0.25">
      <c r="A19" s="11"/>
      <c r="B19" s="60">
        <v>4</v>
      </c>
      <c r="C19" s="64" t="s">
        <v>32</v>
      </c>
      <c r="D19" s="70"/>
      <c r="E19" s="68"/>
      <c r="F19" s="73"/>
      <c r="G19" s="53">
        <v>9</v>
      </c>
      <c r="H19" s="116"/>
      <c r="I19" s="118"/>
      <c r="J19" s="117"/>
    </row>
    <row r="20" spans="1:26" ht="18" customHeight="1" thickBot="1" x14ac:dyDescent="0.3">
      <c r="A20" s="11"/>
      <c r="B20" s="60">
        <v>5</v>
      </c>
      <c r="C20" s="65" t="s">
        <v>33</v>
      </c>
      <c r="D20" s="71"/>
      <c r="E20" s="92"/>
      <c r="F20" s="99">
        <f>SUM(F16:F19)</f>
        <v>0</v>
      </c>
      <c r="G20" s="53">
        <v>10</v>
      </c>
      <c r="H20" s="108" t="s">
        <v>33</v>
      </c>
      <c r="I20" s="120"/>
      <c r="J20" s="91">
        <f>SUM(J16:J19)</f>
        <v>0</v>
      </c>
    </row>
    <row r="21" spans="1:26" ht="18" customHeight="1" thickTop="1" x14ac:dyDescent="0.25">
      <c r="A21" s="11"/>
      <c r="B21" s="57" t="s">
        <v>46</v>
      </c>
      <c r="C21" s="61" t="s">
        <v>47</v>
      </c>
      <c r="D21" s="66"/>
      <c r="E21" s="18"/>
      <c r="F21" s="90"/>
      <c r="G21" s="57" t="s">
        <v>53</v>
      </c>
      <c r="H21" s="54" t="s">
        <v>47</v>
      </c>
      <c r="I21" s="28"/>
      <c r="J21" s="121"/>
    </row>
    <row r="22" spans="1:26" ht="18" customHeight="1" x14ac:dyDescent="0.25">
      <c r="A22" s="11"/>
      <c r="B22" s="52">
        <v>11</v>
      </c>
      <c r="C22" s="55" t="s">
        <v>48</v>
      </c>
      <c r="D22" s="78"/>
      <c r="E22" s="80" t="s">
        <v>51</v>
      </c>
      <c r="F22" s="72">
        <f>((F16*U22*0)+(F17*V22*0)+(F18*W22*0))/100</f>
        <v>0</v>
      </c>
      <c r="G22" s="52">
        <v>16</v>
      </c>
      <c r="H22" s="107" t="s">
        <v>54</v>
      </c>
      <c r="I22" s="119" t="s">
        <v>51</v>
      </c>
      <c r="J22" s="110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49</v>
      </c>
      <c r="D23" s="58"/>
      <c r="E23" s="80" t="s">
        <v>52</v>
      </c>
      <c r="F23" s="73">
        <f>((F16*U23*0)+(F17*V23*0)+(F18*W23*0))/100</f>
        <v>0</v>
      </c>
      <c r="G23" s="53">
        <v>17</v>
      </c>
      <c r="H23" s="108" t="s">
        <v>55</v>
      </c>
      <c r="I23" s="119" t="s">
        <v>51</v>
      </c>
      <c r="J23" s="111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50</v>
      </c>
      <c r="D24" s="58"/>
      <c r="E24" s="80" t="s">
        <v>51</v>
      </c>
      <c r="F24" s="73">
        <f>((F16*U24*0)+(F17*V24*0)+(F18*W24*0))/100</f>
        <v>0</v>
      </c>
      <c r="G24" s="53">
        <v>18</v>
      </c>
      <c r="H24" s="108" t="s">
        <v>56</v>
      </c>
      <c r="I24" s="119" t="s">
        <v>52</v>
      </c>
      <c r="J24" s="111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18"/>
      <c r="J25" s="117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33</v>
      </c>
      <c r="I26" s="120"/>
      <c r="J26" s="91">
        <f>SUM(J22:J25)+SUM(F22:F25)</f>
        <v>0</v>
      </c>
    </row>
    <row r="27" spans="1:26" ht="18" customHeight="1" thickTop="1" x14ac:dyDescent="0.25">
      <c r="A27" s="11"/>
      <c r="B27" s="93"/>
      <c r="C27" s="132" t="s">
        <v>62</v>
      </c>
      <c r="D27" s="125"/>
      <c r="E27" s="94"/>
      <c r="F27" s="29"/>
      <c r="G27" s="101" t="s">
        <v>39</v>
      </c>
      <c r="H27" s="96" t="s">
        <v>40</v>
      </c>
      <c r="I27" s="28"/>
      <c r="J27" s="31"/>
    </row>
    <row r="28" spans="1:26" ht="18" customHeight="1" x14ac:dyDescent="0.25">
      <c r="A28" s="11"/>
      <c r="B28" s="25"/>
      <c r="C28" s="123"/>
      <c r="D28" s="126"/>
      <c r="E28" s="21"/>
      <c r="F28" s="11"/>
      <c r="G28" s="102">
        <v>21</v>
      </c>
      <c r="H28" s="106" t="s">
        <v>41</v>
      </c>
      <c r="I28" s="113"/>
      <c r="J28" s="89">
        <f>F20+J20+F26+J26</f>
        <v>0</v>
      </c>
    </row>
    <row r="29" spans="1:26" ht="18" customHeight="1" x14ac:dyDescent="0.25">
      <c r="A29" s="11"/>
      <c r="B29" s="74"/>
      <c r="C29" s="124"/>
      <c r="D29" s="127"/>
      <c r="E29" s="21"/>
      <c r="F29" s="11"/>
      <c r="G29" s="52">
        <v>22</v>
      </c>
      <c r="H29" s="107" t="s">
        <v>42</v>
      </c>
      <c r="I29" s="114">
        <f>J28-SUM('SO 1487'!K9:'SO 1487'!K59)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18"/>
      <c r="E30" s="21"/>
      <c r="F30" s="11"/>
      <c r="G30" s="53">
        <v>23</v>
      </c>
      <c r="H30" s="108" t="s">
        <v>43</v>
      </c>
      <c r="I30" s="80">
        <f>SUM('SO 1487'!K9:'SO 1487'!K59)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28"/>
      <c r="D31" s="129"/>
      <c r="E31" s="21"/>
      <c r="F31" s="11"/>
      <c r="G31" s="102">
        <v>24</v>
      </c>
      <c r="H31" s="106" t="s">
        <v>44</v>
      </c>
      <c r="I31" s="105"/>
      <c r="J31" s="122">
        <f>SUM(J28:J30)</f>
        <v>0</v>
      </c>
    </row>
    <row r="32" spans="1:26" ht="18" customHeight="1" thickBot="1" x14ac:dyDescent="0.3">
      <c r="A32" s="11"/>
      <c r="B32" s="41"/>
      <c r="C32" s="109"/>
      <c r="D32" s="115"/>
      <c r="E32" s="75"/>
      <c r="F32" s="76"/>
      <c r="G32" s="52" t="s">
        <v>45</v>
      </c>
      <c r="H32" s="109"/>
      <c r="I32" s="115"/>
      <c r="J32" s="112"/>
    </row>
    <row r="33" spans="1:10" ht="18" customHeight="1" thickTop="1" x14ac:dyDescent="0.25">
      <c r="A33" s="11"/>
      <c r="B33" s="93"/>
      <c r="C33" s="94"/>
      <c r="D33" s="130" t="s">
        <v>60</v>
      </c>
      <c r="E33" s="15"/>
      <c r="F33" s="95"/>
      <c r="G33" s="103">
        <v>26</v>
      </c>
      <c r="H33" s="131" t="s">
        <v>61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7" t="s">
        <v>22</v>
      </c>
      <c r="B1" s="218"/>
      <c r="C1" s="218"/>
      <c r="D1" s="219"/>
      <c r="E1" s="135" t="s">
        <v>19</v>
      </c>
      <c r="F1" s="134"/>
      <c r="W1">
        <v>30.126000000000001</v>
      </c>
    </row>
    <row r="2" spans="1:26" ht="20.100000000000001" customHeight="1" x14ac:dyDescent="0.25">
      <c r="A2" s="217" t="s">
        <v>23</v>
      </c>
      <c r="B2" s="218"/>
      <c r="C2" s="218"/>
      <c r="D2" s="219"/>
      <c r="E2" s="135" t="s">
        <v>17</v>
      </c>
      <c r="F2" s="134"/>
    </row>
    <row r="3" spans="1:26" ht="20.100000000000001" customHeight="1" x14ac:dyDescent="0.25">
      <c r="A3" s="217" t="s">
        <v>24</v>
      </c>
      <c r="B3" s="218"/>
      <c r="C3" s="218"/>
      <c r="D3" s="219"/>
      <c r="E3" s="135" t="s">
        <v>66</v>
      </c>
      <c r="F3" s="134"/>
    </row>
    <row r="4" spans="1:26" x14ac:dyDescent="0.25">
      <c r="A4" s="136" t="s">
        <v>1</v>
      </c>
      <c r="B4" s="133"/>
      <c r="C4" s="133"/>
      <c r="D4" s="133"/>
      <c r="E4" s="133"/>
      <c r="F4" s="133"/>
    </row>
    <row r="5" spans="1:26" x14ac:dyDescent="0.25">
      <c r="A5" s="136" t="s">
        <v>16</v>
      </c>
      <c r="B5" s="133"/>
      <c r="C5" s="133"/>
      <c r="D5" s="133"/>
      <c r="E5" s="133"/>
      <c r="F5" s="133"/>
    </row>
    <row r="6" spans="1:26" x14ac:dyDescent="0.25">
      <c r="A6" s="133"/>
      <c r="B6" s="133"/>
      <c r="C6" s="133"/>
      <c r="D6" s="133"/>
      <c r="E6" s="133"/>
      <c r="F6" s="133"/>
    </row>
    <row r="7" spans="1:26" x14ac:dyDescent="0.25">
      <c r="A7" s="133"/>
      <c r="B7" s="133"/>
      <c r="C7" s="133"/>
      <c r="D7" s="133"/>
      <c r="E7" s="133"/>
      <c r="F7" s="133"/>
    </row>
    <row r="8" spans="1:26" x14ac:dyDescent="0.25">
      <c r="A8" s="137" t="s">
        <v>67</v>
      </c>
      <c r="B8" s="133"/>
      <c r="C8" s="133"/>
      <c r="D8" s="133"/>
      <c r="E8" s="133"/>
      <c r="F8" s="133"/>
    </row>
    <row r="9" spans="1:26" x14ac:dyDescent="0.25">
      <c r="A9" s="138" t="s">
        <v>63</v>
      </c>
      <c r="B9" s="138" t="s">
        <v>57</v>
      </c>
      <c r="C9" s="138" t="s">
        <v>58</v>
      </c>
      <c r="D9" s="138" t="s">
        <v>33</v>
      </c>
      <c r="E9" s="138" t="s">
        <v>64</v>
      </c>
      <c r="F9" s="138" t="s">
        <v>65</v>
      </c>
    </row>
    <row r="10" spans="1:26" x14ac:dyDescent="0.25">
      <c r="A10" s="145" t="s">
        <v>68</v>
      </c>
      <c r="B10" s="146"/>
      <c r="C10" s="142"/>
      <c r="D10" s="142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x14ac:dyDescent="0.25">
      <c r="A11" s="147" t="s">
        <v>69</v>
      </c>
      <c r="B11" s="148">
        <f>'SO 1487'!L29</f>
        <v>0</v>
      </c>
      <c r="C11" s="148">
        <f>'SO 1487'!M29</f>
        <v>0</v>
      </c>
      <c r="D11" s="148">
        <f>'SO 1487'!I29</f>
        <v>0</v>
      </c>
      <c r="E11" s="149">
        <f>'SO 1487'!S29</f>
        <v>0</v>
      </c>
      <c r="F11" s="149">
        <f>'SO 1487'!V29</f>
        <v>0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x14ac:dyDescent="0.25">
      <c r="A12" s="147" t="s">
        <v>70</v>
      </c>
      <c r="B12" s="148">
        <f>'SO 1487'!L34</f>
        <v>0</v>
      </c>
      <c r="C12" s="148">
        <f>'SO 1487'!M34</f>
        <v>0</v>
      </c>
      <c r="D12" s="148">
        <f>'SO 1487'!I34</f>
        <v>0</v>
      </c>
      <c r="E12" s="149">
        <f>'SO 1487'!S34</f>
        <v>35.68</v>
      </c>
      <c r="F12" s="149">
        <f>'SO 1487'!V34</f>
        <v>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x14ac:dyDescent="0.25">
      <c r="A13" s="147" t="s">
        <v>71</v>
      </c>
      <c r="B13" s="148">
        <f>'SO 1487'!L38</f>
        <v>0</v>
      </c>
      <c r="C13" s="148">
        <f>'SO 1487'!M38</f>
        <v>0</v>
      </c>
      <c r="D13" s="148">
        <f>'SO 1487'!I38</f>
        <v>0</v>
      </c>
      <c r="E13" s="149">
        <f>'SO 1487'!S38</f>
        <v>0</v>
      </c>
      <c r="F13" s="149">
        <f>'SO 1487'!V38</f>
        <v>0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x14ac:dyDescent="0.25">
      <c r="A14" s="147" t="s">
        <v>72</v>
      </c>
      <c r="B14" s="148">
        <f>'SO 1487'!L50</f>
        <v>0</v>
      </c>
      <c r="C14" s="148">
        <f>'SO 1487'!M50</f>
        <v>0</v>
      </c>
      <c r="D14" s="148">
        <f>'SO 1487'!I50</f>
        <v>0</v>
      </c>
      <c r="E14" s="149">
        <f>'SO 1487'!S50</f>
        <v>7.6</v>
      </c>
      <c r="F14" s="149">
        <f>'SO 1487'!V50</f>
        <v>0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x14ac:dyDescent="0.25">
      <c r="A15" s="147" t="s">
        <v>73</v>
      </c>
      <c r="B15" s="148">
        <f>'SO 1487'!L57</f>
        <v>0</v>
      </c>
      <c r="C15" s="148">
        <f>'SO 1487'!M57</f>
        <v>0</v>
      </c>
      <c r="D15" s="148">
        <f>'SO 1487'!I57</f>
        <v>0</v>
      </c>
      <c r="E15" s="149">
        <f>'SO 1487'!S57</f>
        <v>36.5</v>
      </c>
      <c r="F15" s="149">
        <f>'SO 1487'!V57</f>
        <v>0.56000000000000005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x14ac:dyDescent="0.25">
      <c r="A16" s="2" t="s">
        <v>68</v>
      </c>
      <c r="B16" s="150">
        <f>'SO 1487'!L59</f>
        <v>0</v>
      </c>
      <c r="C16" s="150">
        <f>'SO 1487'!M59</f>
        <v>0</v>
      </c>
      <c r="D16" s="150">
        <f>'SO 1487'!I59</f>
        <v>0</v>
      </c>
      <c r="E16" s="151">
        <f>'SO 1487'!S59</f>
        <v>79.78</v>
      </c>
      <c r="F16" s="151">
        <f>'SO 1487'!V59</f>
        <v>0.56000000000000005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x14ac:dyDescent="0.25">
      <c r="A17" s="1"/>
      <c r="B17" s="140"/>
      <c r="C17" s="140"/>
      <c r="D17" s="140"/>
      <c r="E17" s="139"/>
      <c r="F17" s="139"/>
    </row>
    <row r="18" spans="1:26" x14ac:dyDescent="0.25">
      <c r="A18" s="2" t="s">
        <v>74</v>
      </c>
      <c r="B18" s="150">
        <f>'SO 1487'!L60</f>
        <v>0</v>
      </c>
      <c r="C18" s="150">
        <f>'SO 1487'!M60</f>
        <v>0</v>
      </c>
      <c r="D18" s="150">
        <f>'SO 1487'!I60</f>
        <v>0</v>
      </c>
      <c r="E18" s="151">
        <f>'SO 1487'!S60</f>
        <v>79.78</v>
      </c>
      <c r="F18" s="151">
        <f>'SO 1487'!V60</f>
        <v>0.56000000000000005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 x14ac:dyDescent="0.25">
      <c r="A19" s="1"/>
      <c r="B19" s="140"/>
      <c r="C19" s="140"/>
      <c r="D19" s="140"/>
      <c r="E19" s="139"/>
      <c r="F19" s="139"/>
    </row>
    <row r="20" spans="1:26" x14ac:dyDescent="0.25">
      <c r="A20" s="1"/>
      <c r="B20" s="140"/>
      <c r="C20" s="140"/>
      <c r="D20" s="140"/>
      <c r="E20" s="139"/>
      <c r="F20" s="139"/>
    </row>
    <row r="21" spans="1:26" x14ac:dyDescent="0.25">
      <c r="A21" s="1"/>
      <c r="B21" s="140"/>
      <c r="C21" s="140"/>
      <c r="D21" s="140"/>
      <c r="E21" s="139"/>
      <c r="F21" s="139"/>
    </row>
    <row r="22" spans="1:26" x14ac:dyDescent="0.25">
      <c r="A22" s="1"/>
      <c r="B22" s="140"/>
      <c r="C22" s="140"/>
      <c r="D22" s="140"/>
      <c r="E22" s="139"/>
      <c r="F22" s="139"/>
    </row>
    <row r="23" spans="1:26" x14ac:dyDescent="0.25">
      <c r="A23" s="1"/>
      <c r="B23" s="140"/>
      <c r="C23" s="140"/>
      <c r="D23" s="140"/>
      <c r="E23" s="139"/>
      <c r="F23" s="139"/>
    </row>
    <row r="24" spans="1:26" x14ac:dyDescent="0.25">
      <c r="A24" s="1"/>
      <c r="B24" s="140"/>
      <c r="C24" s="140"/>
      <c r="D24" s="140"/>
      <c r="E24" s="139"/>
      <c r="F24" s="139"/>
    </row>
    <row r="25" spans="1:26" x14ac:dyDescent="0.25">
      <c r="A25" s="1"/>
      <c r="B25" s="140"/>
      <c r="C25" s="140"/>
      <c r="D25" s="140"/>
      <c r="E25" s="139"/>
      <c r="F25" s="139"/>
    </row>
    <row r="26" spans="1:26" x14ac:dyDescent="0.25">
      <c r="A26" s="1"/>
      <c r="B26" s="140"/>
      <c r="C26" s="140"/>
      <c r="D26" s="140"/>
      <c r="E26" s="139"/>
      <c r="F26" s="139"/>
    </row>
    <row r="27" spans="1:26" x14ac:dyDescent="0.25">
      <c r="A27" s="1"/>
      <c r="B27" s="140"/>
      <c r="C27" s="140"/>
      <c r="D27" s="140"/>
      <c r="E27" s="139"/>
      <c r="F27" s="139"/>
    </row>
    <row r="28" spans="1:26" x14ac:dyDescent="0.25">
      <c r="A28" s="1"/>
      <c r="B28" s="140"/>
      <c r="C28" s="140"/>
      <c r="D28" s="140"/>
      <c r="E28" s="139"/>
      <c r="F28" s="139"/>
    </row>
    <row r="29" spans="1:26" x14ac:dyDescent="0.25">
      <c r="A29" s="1"/>
      <c r="B29" s="140"/>
      <c r="C29" s="140"/>
      <c r="D29" s="140"/>
      <c r="E29" s="139"/>
      <c r="F29" s="139"/>
    </row>
    <row r="30" spans="1:26" x14ac:dyDescent="0.25">
      <c r="A30" s="1"/>
      <c r="B30" s="140"/>
      <c r="C30" s="140"/>
      <c r="D30" s="140"/>
      <c r="E30" s="139"/>
      <c r="F30" s="139"/>
    </row>
    <row r="31" spans="1:26" x14ac:dyDescent="0.25">
      <c r="A31" s="1"/>
      <c r="B31" s="140"/>
      <c r="C31" s="140"/>
      <c r="D31" s="140"/>
      <c r="E31" s="139"/>
      <c r="F31" s="139"/>
    </row>
    <row r="32" spans="1:26" x14ac:dyDescent="0.25">
      <c r="A32" s="1"/>
      <c r="B32" s="140"/>
      <c r="C32" s="140"/>
      <c r="D32" s="140"/>
      <c r="E32" s="139"/>
      <c r="F32" s="139"/>
    </row>
    <row r="33" spans="1:6" x14ac:dyDescent="0.25">
      <c r="A33" s="1"/>
      <c r="B33" s="140"/>
      <c r="C33" s="140"/>
      <c r="D33" s="140"/>
      <c r="E33" s="139"/>
      <c r="F33" s="139"/>
    </row>
    <row r="34" spans="1:6" x14ac:dyDescent="0.25">
      <c r="A34" s="1"/>
      <c r="B34" s="140"/>
      <c r="C34" s="140"/>
      <c r="D34" s="140"/>
      <c r="E34" s="139"/>
      <c r="F34" s="139"/>
    </row>
    <row r="35" spans="1:6" x14ac:dyDescent="0.25">
      <c r="A35" s="1"/>
      <c r="B35" s="140"/>
      <c r="C35" s="140"/>
      <c r="D35" s="140"/>
      <c r="E35" s="139"/>
      <c r="F35" s="139"/>
    </row>
    <row r="36" spans="1:6" x14ac:dyDescent="0.25">
      <c r="A36" s="1"/>
      <c r="B36" s="140"/>
      <c r="C36" s="140"/>
      <c r="D36" s="140"/>
      <c r="E36" s="139"/>
      <c r="F36" s="139"/>
    </row>
    <row r="37" spans="1:6" x14ac:dyDescent="0.25">
      <c r="A37" s="1"/>
      <c r="B37" s="140"/>
      <c r="C37" s="140"/>
      <c r="D37" s="140"/>
      <c r="E37" s="139"/>
      <c r="F37" s="139"/>
    </row>
    <row r="38" spans="1:6" x14ac:dyDescent="0.25">
      <c r="A38" s="1"/>
      <c r="B38" s="140"/>
      <c r="C38" s="140"/>
      <c r="D38" s="140"/>
      <c r="E38" s="139"/>
      <c r="F38" s="139"/>
    </row>
    <row r="39" spans="1:6" x14ac:dyDescent="0.25">
      <c r="A39" s="1"/>
      <c r="B39" s="140"/>
      <c r="C39" s="140"/>
      <c r="D39" s="140"/>
      <c r="E39" s="139"/>
      <c r="F39" s="139"/>
    </row>
    <row r="40" spans="1:6" x14ac:dyDescent="0.25">
      <c r="A40" s="1"/>
      <c r="B40" s="140"/>
      <c r="C40" s="140"/>
      <c r="D40" s="140"/>
      <c r="E40" s="139"/>
      <c r="F40" s="139"/>
    </row>
    <row r="41" spans="1:6" x14ac:dyDescent="0.25">
      <c r="A41" s="1"/>
      <c r="B41" s="140"/>
      <c r="C41" s="140"/>
      <c r="D41" s="140"/>
      <c r="E41" s="139"/>
      <c r="F41" s="139"/>
    </row>
    <row r="42" spans="1:6" x14ac:dyDescent="0.25">
      <c r="A42" s="1"/>
      <c r="B42" s="140"/>
      <c r="C42" s="140"/>
      <c r="D42" s="140"/>
      <c r="E42" s="139"/>
      <c r="F42" s="139"/>
    </row>
    <row r="43" spans="1:6" x14ac:dyDescent="0.25">
      <c r="A43" s="1"/>
      <c r="B43" s="140"/>
      <c r="C43" s="140"/>
      <c r="D43" s="140"/>
      <c r="E43" s="139"/>
      <c r="F43" s="139"/>
    </row>
    <row r="44" spans="1:6" x14ac:dyDescent="0.25">
      <c r="A44" s="1"/>
      <c r="B44" s="140"/>
      <c r="C44" s="140"/>
      <c r="D44" s="140"/>
      <c r="E44" s="139"/>
      <c r="F44" s="139"/>
    </row>
    <row r="45" spans="1:6" x14ac:dyDescent="0.25">
      <c r="A45" s="1"/>
      <c r="B45" s="140"/>
      <c r="C45" s="140"/>
      <c r="D45" s="140"/>
      <c r="E45" s="139"/>
      <c r="F45" s="139"/>
    </row>
    <row r="46" spans="1:6" x14ac:dyDescent="0.25">
      <c r="A46" s="1"/>
      <c r="B46" s="140"/>
      <c r="C46" s="140"/>
      <c r="D46" s="140"/>
      <c r="E46" s="139"/>
      <c r="F46" s="139"/>
    </row>
    <row r="47" spans="1:6" x14ac:dyDescent="0.25">
      <c r="A47" s="1"/>
      <c r="B47" s="140"/>
      <c r="C47" s="140"/>
      <c r="D47" s="140"/>
      <c r="E47" s="139"/>
      <c r="F47" s="139"/>
    </row>
    <row r="48" spans="1:6" x14ac:dyDescent="0.25">
      <c r="A48" s="1"/>
      <c r="B48" s="140"/>
      <c r="C48" s="140"/>
      <c r="D48" s="140"/>
      <c r="E48" s="139"/>
      <c r="F48" s="139"/>
    </row>
    <row r="49" spans="1:6" x14ac:dyDescent="0.25">
      <c r="A49" s="1"/>
      <c r="B49" s="140"/>
      <c r="C49" s="140"/>
      <c r="D49" s="140"/>
      <c r="E49" s="139"/>
      <c r="F49" s="139"/>
    </row>
    <row r="50" spans="1:6" x14ac:dyDescent="0.25">
      <c r="A50" s="1"/>
      <c r="B50" s="140"/>
      <c r="C50" s="140"/>
      <c r="D50" s="140"/>
      <c r="E50" s="139"/>
      <c r="F50" s="139"/>
    </row>
    <row r="51" spans="1:6" x14ac:dyDescent="0.25">
      <c r="A51" s="1"/>
      <c r="B51" s="140"/>
      <c r="C51" s="140"/>
      <c r="D51" s="140"/>
      <c r="E51" s="139"/>
      <c r="F51" s="139"/>
    </row>
    <row r="52" spans="1:6" x14ac:dyDescent="0.25">
      <c r="A52" s="1"/>
      <c r="B52" s="140"/>
      <c r="C52" s="140"/>
      <c r="D52" s="140"/>
      <c r="E52" s="139"/>
      <c r="F52" s="139"/>
    </row>
    <row r="53" spans="1:6" x14ac:dyDescent="0.25">
      <c r="A53" s="1"/>
      <c r="B53" s="140"/>
      <c r="C53" s="140"/>
      <c r="D53" s="140"/>
      <c r="E53" s="139"/>
      <c r="F53" s="139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0"/>
  <sheetViews>
    <sheetView workbookViewId="0">
      <pane ySplit="8" topLeftCell="A12" activePane="bottomLeft" state="frozen"/>
      <selection pane="bottomLeft" activeCell="D27" sqref="D27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5"/>
      <c r="B1" s="220" t="s">
        <v>22</v>
      </c>
      <c r="C1" s="221"/>
      <c r="D1" s="221"/>
      <c r="E1" s="221"/>
      <c r="F1" s="221"/>
      <c r="G1" s="221"/>
      <c r="H1" s="222"/>
      <c r="I1" s="156" t="s">
        <v>19</v>
      </c>
      <c r="J1" s="155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5"/>
      <c r="B2" s="220" t="s">
        <v>23</v>
      </c>
      <c r="C2" s="221"/>
      <c r="D2" s="221"/>
      <c r="E2" s="221"/>
      <c r="F2" s="221"/>
      <c r="G2" s="221"/>
      <c r="H2" s="222"/>
      <c r="I2" s="156" t="s">
        <v>17</v>
      </c>
      <c r="J2" s="15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5"/>
      <c r="B3" s="220" t="s">
        <v>24</v>
      </c>
      <c r="C3" s="221"/>
      <c r="D3" s="221"/>
      <c r="E3" s="221"/>
      <c r="F3" s="221"/>
      <c r="G3" s="221"/>
      <c r="H3" s="222"/>
      <c r="I3" s="156" t="s">
        <v>85</v>
      </c>
      <c r="J3" s="155"/>
      <c r="K3" s="3"/>
      <c r="L3" s="3"/>
      <c r="M3" s="3"/>
      <c r="N3" s="3"/>
      <c r="O3" s="3"/>
      <c r="P3" s="5" t="s">
        <v>21</v>
      </c>
      <c r="Q3" s="1"/>
      <c r="R3" s="1"/>
      <c r="S3" s="3"/>
      <c r="V3" s="3"/>
    </row>
    <row r="4" spans="1:26" x14ac:dyDescent="0.25">
      <c r="A4" s="3"/>
      <c r="B4" s="5" t="s">
        <v>225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157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2"/>
      <c r="B7" s="13" t="s">
        <v>67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 x14ac:dyDescent="0.25">
      <c r="A8" s="159" t="s">
        <v>75</v>
      </c>
      <c r="B8" s="159" t="s">
        <v>76</v>
      </c>
      <c r="C8" s="159" t="s">
        <v>77</v>
      </c>
      <c r="D8" s="159" t="s">
        <v>78</v>
      </c>
      <c r="E8" s="159" t="s">
        <v>79</v>
      </c>
      <c r="F8" s="159" t="s">
        <v>80</v>
      </c>
      <c r="G8" s="159" t="s">
        <v>57</v>
      </c>
      <c r="H8" s="159" t="s">
        <v>58</v>
      </c>
      <c r="I8" s="159" t="s">
        <v>81</v>
      </c>
      <c r="J8" s="159"/>
      <c r="K8" s="159"/>
      <c r="L8" s="159"/>
      <c r="M8" s="159"/>
      <c r="N8" s="159"/>
      <c r="O8" s="159"/>
      <c r="P8" s="159" t="s">
        <v>82</v>
      </c>
      <c r="Q8" s="153"/>
      <c r="R8" s="153"/>
      <c r="S8" s="159" t="s">
        <v>83</v>
      </c>
      <c r="T8" s="154"/>
      <c r="U8" s="154"/>
      <c r="V8" s="159" t="s">
        <v>84</v>
      </c>
      <c r="W8" s="152"/>
      <c r="X8" s="152"/>
      <c r="Y8" s="152"/>
      <c r="Z8" s="152"/>
    </row>
    <row r="9" spans="1:26" x14ac:dyDescent="0.25">
      <c r="A9" s="141"/>
      <c r="B9" s="141"/>
      <c r="C9" s="160"/>
      <c r="D9" s="145" t="s">
        <v>68</v>
      </c>
      <c r="E9" s="141"/>
      <c r="F9" s="161"/>
      <c r="G9" s="142"/>
      <c r="H9" s="142"/>
      <c r="I9" s="142"/>
      <c r="J9" s="141"/>
      <c r="K9" s="141"/>
      <c r="L9" s="141"/>
      <c r="M9" s="141"/>
      <c r="N9" s="141"/>
      <c r="O9" s="141"/>
      <c r="P9" s="141"/>
      <c r="Q9" s="147"/>
      <c r="R9" s="147"/>
      <c r="S9" s="141"/>
      <c r="T9" s="144"/>
      <c r="U9" s="144"/>
      <c r="V9" s="141"/>
      <c r="W9" s="144"/>
      <c r="X9" s="144"/>
      <c r="Y9" s="144"/>
      <c r="Z9" s="144"/>
    </row>
    <row r="10" spans="1:26" x14ac:dyDescent="0.25">
      <c r="A10" s="147"/>
      <c r="B10" s="147"/>
      <c r="C10" s="163">
        <v>1</v>
      </c>
      <c r="D10" s="163" t="s">
        <v>69</v>
      </c>
      <c r="E10" s="147"/>
      <c r="F10" s="162"/>
      <c r="G10" s="148"/>
      <c r="H10" s="148"/>
      <c r="I10" s="148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4"/>
      <c r="U10" s="144"/>
      <c r="V10" s="147"/>
      <c r="W10" s="144"/>
      <c r="X10" s="144"/>
      <c r="Y10" s="144"/>
      <c r="Z10" s="144"/>
    </row>
    <row r="11" spans="1:26" ht="35.1" customHeight="1" x14ac:dyDescent="0.25">
      <c r="A11" s="169"/>
      <c r="B11" s="164" t="s">
        <v>86</v>
      </c>
      <c r="C11" s="170" t="s">
        <v>87</v>
      </c>
      <c r="D11" s="164" t="s">
        <v>88</v>
      </c>
      <c r="E11" s="164" t="s">
        <v>89</v>
      </c>
      <c r="F11" s="165">
        <v>87.75</v>
      </c>
      <c r="G11" s="166">
        <v>0</v>
      </c>
      <c r="H11" s="166">
        <v>0</v>
      </c>
      <c r="I11" s="166">
        <f t="shared" ref="I11:I28" si="0">ROUND(F11*(G11+H11),2)</f>
        <v>0</v>
      </c>
      <c r="J11" s="164">
        <f t="shared" ref="J11:J28" si="1">ROUND(F11*(N11),2)</f>
        <v>0</v>
      </c>
      <c r="K11" s="167">
        <f t="shared" ref="K11:K28" si="2">ROUND(F11*(O11),2)</f>
        <v>0</v>
      </c>
      <c r="L11" s="167">
        <f t="shared" ref="L11:L28" si="3">ROUND(F11*(G11),2)</f>
        <v>0</v>
      </c>
      <c r="M11" s="167">
        <f t="shared" ref="M11:M28" si="4">ROUND(F11*(H11),2)</f>
        <v>0</v>
      </c>
      <c r="N11" s="167">
        <v>0</v>
      </c>
      <c r="O11" s="167"/>
      <c r="P11" s="171"/>
      <c r="Q11" s="171"/>
      <c r="R11" s="171"/>
      <c r="S11" s="172">
        <f t="shared" ref="S11:S28" si="5">ROUND(F11*(P11),3)</f>
        <v>0</v>
      </c>
      <c r="T11" s="168"/>
      <c r="U11" s="168"/>
      <c r="V11" s="173"/>
      <c r="Z11">
        <v>0</v>
      </c>
    </row>
    <row r="12" spans="1:26" ht="24.95" customHeight="1" x14ac:dyDescent="0.25">
      <c r="A12" s="169"/>
      <c r="B12" s="164" t="s">
        <v>86</v>
      </c>
      <c r="C12" s="170" t="s">
        <v>90</v>
      </c>
      <c r="D12" s="164" t="s">
        <v>91</v>
      </c>
      <c r="E12" s="164" t="s">
        <v>89</v>
      </c>
      <c r="F12" s="165">
        <v>87.75</v>
      </c>
      <c r="G12" s="166">
        <v>0</v>
      </c>
      <c r="H12" s="166">
        <v>0</v>
      </c>
      <c r="I12" s="166">
        <f t="shared" si="0"/>
        <v>0</v>
      </c>
      <c r="J12" s="164">
        <f t="shared" si="1"/>
        <v>0</v>
      </c>
      <c r="K12" s="167">
        <f t="shared" si="2"/>
        <v>0</v>
      </c>
      <c r="L12" s="167">
        <f t="shared" si="3"/>
        <v>0</v>
      </c>
      <c r="M12" s="167">
        <f t="shared" si="4"/>
        <v>0</v>
      </c>
      <c r="N12" s="167">
        <v>0</v>
      </c>
      <c r="O12" s="167"/>
      <c r="P12" s="171"/>
      <c r="Q12" s="171"/>
      <c r="R12" s="171"/>
      <c r="S12" s="172">
        <f t="shared" si="5"/>
        <v>0</v>
      </c>
      <c r="T12" s="168"/>
      <c r="U12" s="168"/>
      <c r="V12" s="173"/>
      <c r="Z12">
        <v>0</v>
      </c>
    </row>
    <row r="13" spans="1:26" ht="24.95" customHeight="1" x14ac:dyDescent="0.25">
      <c r="A13" s="169"/>
      <c r="B13" s="164" t="s">
        <v>86</v>
      </c>
      <c r="C13" s="170" t="s">
        <v>92</v>
      </c>
      <c r="D13" s="164" t="s">
        <v>93</v>
      </c>
      <c r="E13" s="164" t="s">
        <v>89</v>
      </c>
      <c r="F13" s="165">
        <v>87.75</v>
      </c>
      <c r="G13" s="166">
        <v>0</v>
      </c>
      <c r="H13" s="166">
        <v>0</v>
      </c>
      <c r="I13" s="166">
        <f t="shared" si="0"/>
        <v>0</v>
      </c>
      <c r="J13" s="164">
        <f t="shared" si="1"/>
        <v>0</v>
      </c>
      <c r="K13" s="167">
        <f t="shared" si="2"/>
        <v>0</v>
      </c>
      <c r="L13" s="167">
        <f t="shared" si="3"/>
        <v>0</v>
      </c>
      <c r="M13" s="167">
        <f t="shared" si="4"/>
        <v>0</v>
      </c>
      <c r="N13" s="167">
        <v>0</v>
      </c>
      <c r="O13" s="167"/>
      <c r="P13" s="171"/>
      <c r="Q13" s="171"/>
      <c r="R13" s="171"/>
      <c r="S13" s="172">
        <f t="shared" si="5"/>
        <v>0</v>
      </c>
      <c r="T13" s="168"/>
      <c r="U13" s="168"/>
      <c r="V13" s="173"/>
      <c r="Z13">
        <v>0</v>
      </c>
    </row>
    <row r="14" spans="1:26" ht="24.95" customHeight="1" x14ac:dyDescent="0.25">
      <c r="A14" s="169"/>
      <c r="B14" s="164" t="s">
        <v>86</v>
      </c>
      <c r="C14" s="170" t="s">
        <v>94</v>
      </c>
      <c r="D14" s="164" t="s">
        <v>95</v>
      </c>
      <c r="E14" s="164" t="s">
        <v>89</v>
      </c>
      <c r="F14" s="165">
        <v>55.5</v>
      </c>
      <c r="G14" s="166">
        <v>0</v>
      </c>
      <c r="H14" s="166">
        <v>0</v>
      </c>
      <c r="I14" s="166">
        <f t="shared" si="0"/>
        <v>0</v>
      </c>
      <c r="J14" s="164">
        <f t="shared" si="1"/>
        <v>0</v>
      </c>
      <c r="K14" s="167">
        <f t="shared" si="2"/>
        <v>0</v>
      </c>
      <c r="L14" s="167">
        <f t="shared" si="3"/>
        <v>0</v>
      </c>
      <c r="M14" s="167">
        <f t="shared" si="4"/>
        <v>0</v>
      </c>
      <c r="N14" s="167">
        <v>0</v>
      </c>
      <c r="O14" s="167"/>
      <c r="P14" s="171"/>
      <c r="Q14" s="171"/>
      <c r="R14" s="171"/>
      <c r="S14" s="172">
        <f t="shared" si="5"/>
        <v>0</v>
      </c>
      <c r="T14" s="168"/>
      <c r="U14" s="168"/>
      <c r="V14" s="173"/>
      <c r="Z14">
        <v>0</v>
      </c>
    </row>
    <row r="15" spans="1:26" ht="24.95" customHeight="1" x14ac:dyDescent="0.25">
      <c r="A15" s="169"/>
      <c r="B15" s="164" t="s">
        <v>86</v>
      </c>
      <c r="C15" s="170" t="s">
        <v>96</v>
      </c>
      <c r="D15" s="164" t="s">
        <v>97</v>
      </c>
      <c r="E15" s="164" t="s">
        <v>89</v>
      </c>
      <c r="F15" s="165">
        <v>55.5</v>
      </c>
      <c r="G15" s="166">
        <v>0</v>
      </c>
      <c r="H15" s="166">
        <v>0</v>
      </c>
      <c r="I15" s="166">
        <f t="shared" si="0"/>
        <v>0</v>
      </c>
      <c r="J15" s="164">
        <f t="shared" si="1"/>
        <v>0</v>
      </c>
      <c r="K15" s="167">
        <f t="shared" si="2"/>
        <v>0</v>
      </c>
      <c r="L15" s="167">
        <f t="shared" si="3"/>
        <v>0</v>
      </c>
      <c r="M15" s="167">
        <f t="shared" si="4"/>
        <v>0</v>
      </c>
      <c r="N15" s="167">
        <v>0</v>
      </c>
      <c r="O15" s="167"/>
      <c r="P15" s="171"/>
      <c r="Q15" s="171"/>
      <c r="R15" s="171"/>
      <c r="S15" s="172">
        <f t="shared" si="5"/>
        <v>0</v>
      </c>
      <c r="T15" s="168"/>
      <c r="U15" s="168"/>
      <c r="V15" s="173"/>
      <c r="Z15">
        <v>0</v>
      </c>
    </row>
    <row r="16" spans="1:26" ht="24.95" customHeight="1" x14ac:dyDescent="0.25">
      <c r="A16" s="169"/>
      <c r="B16" s="164" t="s">
        <v>86</v>
      </c>
      <c r="C16" s="170" t="s">
        <v>98</v>
      </c>
      <c r="D16" s="164" t="s">
        <v>99</v>
      </c>
      <c r="E16" s="164" t="s">
        <v>89</v>
      </c>
      <c r="F16" s="165">
        <v>14.35</v>
      </c>
      <c r="G16" s="166">
        <v>0</v>
      </c>
      <c r="H16" s="166">
        <v>0</v>
      </c>
      <c r="I16" s="166">
        <f t="shared" si="0"/>
        <v>0</v>
      </c>
      <c r="J16" s="164">
        <f t="shared" si="1"/>
        <v>0</v>
      </c>
      <c r="K16" s="167">
        <f t="shared" si="2"/>
        <v>0</v>
      </c>
      <c r="L16" s="167">
        <f t="shared" si="3"/>
        <v>0</v>
      </c>
      <c r="M16" s="167">
        <f t="shared" si="4"/>
        <v>0</v>
      </c>
      <c r="N16" s="167">
        <v>0</v>
      </c>
      <c r="O16" s="167"/>
      <c r="P16" s="171"/>
      <c r="Q16" s="171"/>
      <c r="R16" s="171"/>
      <c r="S16" s="172">
        <f t="shared" si="5"/>
        <v>0</v>
      </c>
      <c r="T16" s="168"/>
      <c r="U16" s="168"/>
      <c r="V16" s="173"/>
      <c r="Z16">
        <v>0</v>
      </c>
    </row>
    <row r="17" spans="1:26" ht="24.95" customHeight="1" x14ac:dyDescent="0.25">
      <c r="A17" s="169"/>
      <c r="B17" s="164" t="s">
        <v>86</v>
      </c>
      <c r="C17" s="170" t="s">
        <v>100</v>
      </c>
      <c r="D17" s="164" t="s">
        <v>101</v>
      </c>
      <c r="E17" s="164" t="s">
        <v>89</v>
      </c>
      <c r="F17" s="165">
        <v>14.35</v>
      </c>
      <c r="G17" s="166">
        <v>0</v>
      </c>
      <c r="H17" s="166">
        <v>0</v>
      </c>
      <c r="I17" s="166">
        <f t="shared" si="0"/>
        <v>0</v>
      </c>
      <c r="J17" s="164">
        <f t="shared" si="1"/>
        <v>0</v>
      </c>
      <c r="K17" s="167">
        <f t="shared" si="2"/>
        <v>0</v>
      </c>
      <c r="L17" s="167">
        <f t="shared" si="3"/>
        <v>0</v>
      </c>
      <c r="M17" s="167">
        <f t="shared" si="4"/>
        <v>0</v>
      </c>
      <c r="N17" s="167">
        <v>0</v>
      </c>
      <c r="O17" s="167"/>
      <c r="P17" s="171"/>
      <c r="Q17" s="171"/>
      <c r="R17" s="171"/>
      <c r="S17" s="172">
        <f t="shared" si="5"/>
        <v>0</v>
      </c>
      <c r="T17" s="168"/>
      <c r="U17" s="168"/>
      <c r="V17" s="173"/>
      <c r="Z17">
        <v>0</v>
      </c>
    </row>
    <row r="18" spans="1:26" ht="24.95" customHeight="1" x14ac:dyDescent="0.25">
      <c r="A18" s="169"/>
      <c r="B18" s="164" t="s">
        <v>86</v>
      </c>
      <c r="C18" s="170" t="s">
        <v>102</v>
      </c>
      <c r="D18" s="164" t="s">
        <v>103</v>
      </c>
      <c r="E18" s="164" t="s">
        <v>89</v>
      </c>
      <c r="F18" s="165">
        <v>2.2999999999999998</v>
      </c>
      <c r="G18" s="166">
        <v>0</v>
      </c>
      <c r="H18" s="166">
        <v>0</v>
      </c>
      <c r="I18" s="166">
        <f t="shared" si="0"/>
        <v>0</v>
      </c>
      <c r="J18" s="164">
        <f t="shared" si="1"/>
        <v>0</v>
      </c>
      <c r="K18" s="167">
        <f t="shared" si="2"/>
        <v>0</v>
      </c>
      <c r="L18" s="167">
        <f t="shared" si="3"/>
        <v>0</v>
      </c>
      <c r="M18" s="167">
        <f t="shared" si="4"/>
        <v>0</v>
      </c>
      <c r="N18" s="167">
        <v>0</v>
      </c>
      <c r="O18" s="167"/>
      <c r="P18" s="171"/>
      <c r="Q18" s="171"/>
      <c r="R18" s="171"/>
      <c r="S18" s="172">
        <f t="shared" si="5"/>
        <v>0</v>
      </c>
      <c r="T18" s="168"/>
      <c r="U18" s="168"/>
      <c r="V18" s="173"/>
      <c r="Z18">
        <v>0</v>
      </c>
    </row>
    <row r="19" spans="1:26" ht="24.95" customHeight="1" x14ac:dyDescent="0.25">
      <c r="A19" s="169"/>
      <c r="B19" s="164" t="s">
        <v>86</v>
      </c>
      <c r="C19" s="170" t="s">
        <v>104</v>
      </c>
      <c r="D19" s="164" t="s">
        <v>105</v>
      </c>
      <c r="E19" s="164" t="s">
        <v>89</v>
      </c>
      <c r="F19" s="165">
        <v>2.2999999999999998</v>
      </c>
      <c r="G19" s="166">
        <v>0</v>
      </c>
      <c r="H19" s="166">
        <v>0</v>
      </c>
      <c r="I19" s="166">
        <f t="shared" si="0"/>
        <v>0</v>
      </c>
      <c r="J19" s="164">
        <f t="shared" si="1"/>
        <v>0</v>
      </c>
      <c r="K19" s="167">
        <f t="shared" si="2"/>
        <v>0</v>
      </c>
      <c r="L19" s="167">
        <f t="shared" si="3"/>
        <v>0</v>
      </c>
      <c r="M19" s="167">
        <f t="shared" si="4"/>
        <v>0</v>
      </c>
      <c r="N19" s="167">
        <v>0</v>
      </c>
      <c r="O19" s="167"/>
      <c r="P19" s="171"/>
      <c r="Q19" s="171"/>
      <c r="R19" s="171"/>
      <c r="S19" s="172">
        <f t="shared" si="5"/>
        <v>0</v>
      </c>
      <c r="T19" s="168"/>
      <c r="U19" s="168"/>
      <c r="V19" s="173"/>
      <c r="Z19">
        <v>0</v>
      </c>
    </row>
    <row r="20" spans="1:26" ht="24.95" customHeight="1" x14ac:dyDescent="0.25">
      <c r="A20" s="169"/>
      <c r="B20" s="164" t="s">
        <v>86</v>
      </c>
      <c r="C20" s="170" t="s">
        <v>106</v>
      </c>
      <c r="D20" s="164" t="s">
        <v>107</v>
      </c>
      <c r="E20" s="164" t="s">
        <v>89</v>
      </c>
      <c r="F20" s="165">
        <v>1.5</v>
      </c>
      <c r="G20" s="166">
        <v>0</v>
      </c>
      <c r="H20" s="166">
        <v>0</v>
      </c>
      <c r="I20" s="166">
        <f t="shared" si="0"/>
        <v>0</v>
      </c>
      <c r="J20" s="164">
        <f t="shared" si="1"/>
        <v>0</v>
      </c>
      <c r="K20" s="167">
        <f t="shared" si="2"/>
        <v>0</v>
      </c>
      <c r="L20" s="167">
        <f t="shared" si="3"/>
        <v>0</v>
      </c>
      <c r="M20" s="167">
        <f t="shared" si="4"/>
        <v>0</v>
      </c>
      <c r="N20" s="167">
        <v>0</v>
      </c>
      <c r="O20" s="167"/>
      <c r="P20" s="171"/>
      <c r="Q20" s="171"/>
      <c r="R20" s="171"/>
      <c r="S20" s="172">
        <f t="shared" si="5"/>
        <v>0</v>
      </c>
      <c r="T20" s="168"/>
      <c r="U20" s="168"/>
      <c r="V20" s="173"/>
      <c r="Z20">
        <v>0</v>
      </c>
    </row>
    <row r="21" spans="1:26" ht="24.95" customHeight="1" x14ac:dyDescent="0.25">
      <c r="A21" s="169"/>
      <c r="B21" s="164" t="s">
        <v>86</v>
      </c>
      <c r="C21" s="170" t="s">
        <v>108</v>
      </c>
      <c r="D21" s="164" t="s">
        <v>109</v>
      </c>
      <c r="E21" s="164" t="s">
        <v>89</v>
      </c>
      <c r="F21" s="165">
        <v>1.5</v>
      </c>
      <c r="G21" s="166">
        <v>0</v>
      </c>
      <c r="H21" s="166">
        <v>0</v>
      </c>
      <c r="I21" s="166">
        <f t="shared" si="0"/>
        <v>0</v>
      </c>
      <c r="J21" s="164">
        <f t="shared" si="1"/>
        <v>0</v>
      </c>
      <c r="K21" s="167">
        <f t="shared" si="2"/>
        <v>0</v>
      </c>
      <c r="L21" s="167">
        <f t="shared" si="3"/>
        <v>0</v>
      </c>
      <c r="M21" s="167">
        <f t="shared" si="4"/>
        <v>0</v>
      </c>
      <c r="N21" s="167">
        <v>0</v>
      </c>
      <c r="O21" s="167"/>
      <c r="P21" s="171"/>
      <c r="Q21" s="171"/>
      <c r="R21" s="171"/>
      <c r="S21" s="172">
        <f t="shared" si="5"/>
        <v>0</v>
      </c>
      <c r="T21" s="168"/>
      <c r="U21" s="168"/>
      <c r="V21" s="173"/>
      <c r="Z21">
        <v>0</v>
      </c>
    </row>
    <row r="22" spans="1:26" ht="24.95" customHeight="1" x14ac:dyDescent="0.25">
      <c r="A22" s="169"/>
      <c r="B22" s="164" t="s">
        <v>86</v>
      </c>
      <c r="C22" s="170" t="s">
        <v>110</v>
      </c>
      <c r="D22" s="164" t="s">
        <v>111</v>
      </c>
      <c r="E22" s="164" t="s">
        <v>89</v>
      </c>
      <c r="F22" s="165">
        <v>12.48</v>
      </c>
      <c r="G22" s="166">
        <v>0</v>
      </c>
      <c r="H22" s="166">
        <v>0</v>
      </c>
      <c r="I22" s="166">
        <f t="shared" si="0"/>
        <v>0</v>
      </c>
      <c r="J22" s="164">
        <f t="shared" si="1"/>
        <v>0</v>
      </c>
      <c r="K22" s="167">
        <f t="shared" si="2"/>
        <v>0</v>
      </c>
      <c r="L22" s="167">
        <f t="shared" si="3"/>
        <v>0</v>
      </c>
      <c r="M22" s="167">
        <f t="shared" si="4"/>
        <v>0</v>
      </c>
      <c r="N22" s="167">
        <v>0</v>
      </c>
      <c r="O22" s="167"/>
      <c r="P22" s="171"/>
      <c r="Q22" s="171"/>
      <c r="R22" s="171"/>
      <c r="S22" s="172">
        <f t="shared" si="5"/>
        <v>0</v>
      </c>
      <c r="T22" s="168"/>
      <c r="U22" s="168"/>
      <c r="V22" s="173"/>
      <c r="Z22">
        <v>0</v>
      </c>
    </row>
    <row r="23" spans="1:26" ht="24.95" customHeight="1" x14ac:dyDescent="0.25">
      <c r="A23" s="169"/>
      <c r="B23" s="164" t="s">
        <v>86</v>
      </c>
      <c r="C23" s="170" t="s">
        <v>112</v>
      </c>
      <c r="D23" s="164" t="s">
        <v>113</v>
      </c>
      <c r="E23" s="164" t="s">
        <v>89</v>
      </c>
      <c r="F23" s="165">
        <v>75</v>
      </c>
      <c r="G23" s="166">
        <v>0</v>
      </c>
      <c r="H23" s="166">
        <v>0</v>
      </c>
      <c r="I23" s="166">
        <f t="shared" si="0"/>
        <v>0</v>
      </c>
      <c r="J23" s="164">
        <f t="shared" si="1"/>
        <v>0</v>
      </c>
      <c r="K23" s="167">
        <f t="shared" si="2"/>
        <v>0</v>
      </c>
      <c r="L23" s="167">
        <f t="shared" si="3"/>
        <v>0</v>
      </c>
      <c r="M23" s="167">
        <f t="shared" si="4"/>
        <v>0</v>
      </c>
      <c r="N23" s="167">
        <v>0</v>
      </c>
      <c r="O23" s="167"/>
      <c r="P23" s="171"/>
      <c r="Q23" s="171"/>
      <c r="R23" s="171"/>
      <c r="S23" s="172">
        <f t="shared" si="5"/>
        <v>0</v>
      </c>
      <c r="T23" s="168"/>
      <c r="U23" s="168"/>
      <c r="V23" s="173"/>
      <c r="Z23">
        <v>0</v>
      </c>
    </row>
    <row r="24" spans="1:26" ht="24.95" customHeight="1" x14ac:dyDescent="0.25">
      <c r="A24" s="169"/>
      <c r="B24" s="164" t="s">
        <v>86</v>
      </c>
      <c r="C24" s="170" t="s">
        <v>114</v>
      </c>
      <c r="D24" s="164" t="s">
        <v>115</v>
      </c>
      <c r="E24" s="164" t="s">
        <v>89</v>
      </c>
      <c r="F24" s="165">
        <v>21.42</v>
      </c>
      <c r="G24" s="166">
        <v>0</v>
      </c>
      <c r="H24" s="166">
        <v>0</v>
      </c>
      <c r="I24" s="166">
        <f t="shared" si="0"/>
        <v>0</v>
      </c>
      <c r="J24" s="164">
        <f t="shared" si="1"/>
        <v>0</v>
      </c>
      <c r="K24" s="167">
        <f t="shared" si="2"/>
        <v>0</v>
      </c>
      <c r="L24" s="167">
        <f t="shared" si="3"/>
        <v>0</v>
      </c>
      <c r="M24" s="167">
        <f t="shared" si="4"/>
        <v>0</v>
      </c>
      <c r="N24" s="167">
        <v>0</v>
      </c>
      <c r="O24" s="167"/>
      <c r="P24" s="171"/>
      <c r="Q24" s="171"/>
      <c r="R24" s="171"/>
      <c r="S24" s="172">
        <f t="shared" si="5"/>
        <v>0</v>
      </c>
      <c r="T24" s="168"/>
      <c r="U24" s="168"/>
      <c r="V24" s="173"/>
      <c r="Z24">
        <v>0</v>
      </c>
    </row>
    <row r="25" spans="1:26" ht="24.95" customHeight="1" x14ac:dyDescent="0.25">
      <c r="A25" s="169"/>
      <c r="B25" s="164" t="s">
        <v>86</v>
      </c>
      <c r="C25" s="170" t="s">
        <v>116</v>
      </c>
      <c r="D25" s="164" t="s">
        <v>117</v>
      </c>
      <c r="E25" s="164" t="s">
        <v>89</v>
      </c>
      <c r="F25" s="165">
        <v>6.8</v>
      </c>
      <c r="G25" s="166">
        <v>0</v>
      </c>
      <c r="H25" s="166">
        <v>0</v>
      </c>
      <c r="I25" s="166">
        <f t="shared" si="0"/>
        <v>0</v>
      </c>
      <c r="J25" s="164">
        <f t="shared" si="1"/>
        <v>0</v>
      </c>
      <c r="K25" s="167">
        <f t="shared" si="2"/>
        <v>0</v>
      </c>
      <c r="L25" s="167">
        <f t="shared" si="3"/>
        <v>0</v>
      </c>
      <c r="M25" s="167">
        <f t="shared" si="4"/>
        <v>0</v>
      </c>
      <c r="N25" s="167">
        <v>0</v>
      </c>
      <c r="O25" s="167"/>
      <c r="P25" s="171"/>
      <c r="Q25" s="171"/>
      <c r="R25" s="171"/>
      <c r="S25" s="172">
        <f t="shared" si="5"/>
        <v>0</v>
      </c>
      <c r="T25" s="168"/>
      <c r="U25" s="168"/>
      <c r="V25" s="173"/>
      <c r="Z25">
        <v>0</v>
      </c>
    </row>
    <row r="26" spans="1:26" ht="24.95" customHeight="1" x14ac:dyDescent="0.25">
      <c r="A26" s="169"/>
      <c r="B26" s="164" t="s">
        <v>86</v>
      </c>
      <c r="C26" s="170" t="s">
        <v>118</v>
      </c>
      <c r="D26" s="164" t="s">
        <v>119</v>
      </c>
      <c r="E26" s="164" t="s">
        <v>120</v>
      </c>
      <c r="F26" s="165">
        <v>250</v>
      </c>
      <c r="G26" s="166">
        <v>0</v>
      </c>
      <c r="H26" s="166">
        <v>0</v>
      </c>
      <c r="I26" s="166">
        <f t="shared" si="0"/>
        <v>0</v>
      </c>
      <c r="J26" s="164">
        <f t="shared" si="1"/>
        <v>0</v>
      </c>
      <c r="K26" s="167">
        <f t="shared" si="2"/>
        <v>0</v>
      </c>
      <c r="L26" s="167">
        <f t="shared" si="3"/>
        <v>0</v>
      </c>
      <c r="M26" s="167">
        <f t="shared" si="4"/>
        <v>0</v>
      </c>
      <c r="N26" s="167">
        <v>0</v>
      </c>
      <c r="O26" s="167"/>
      <c r="P26" s="171"/>
      <c r="Q26" s="171"/>
      <c r="R26" s="171"/>
      <c r="S26" s="172">
        <f t="shared" si="5"/>
        <v>0</v>
      </c>
      <c r="T26" s="168"/>
      <c r="U26" s="168"/>
      <c r="V26" s="173"/>
      <c r="Z26">
        <v>0</v>
      </c>
    </row>
    <row r="27" spans="1:26" ht="24.95" customHeight="1" x14ac:dyDescent="0.25">
      <c r="A27" s="169"/>
      <c r="B27" s="164" t="s">
        <v>121</v>
      </c>
      <c r="C27" s="170" t="s">
        <v>122</v>
      </c>
      <c r="D27" s="164" t="s">
        <v>123</v>
      </c>
      <c r="E27" s="164" t="s">
        <v>89</v>
      </c>
      <c r="F27" s="165">
        <v>14.1</v>
      </c>
      <c r="G27" s="166">
        <v>0</v>
      </c>
      <c r="H27" s="166">
        <v>0</v>
      </c>
      <c r="I27" s="166">
        <f t="shared" si="0"/>
        <v>0</v>
      </c>
      <c r="J27" s="164">
        <f t="shared" si="1"/>
        <v>0</v>
      </c>
      <c r="K27" s="167">
        <f t="shared" si="2"/>
        <v>0</v>
      </c>
      <c r="L27" s="167">
        <f t="shared" si="3"/>
        <v>0</v>
      </c>
      <c r="M27" s="167">
        <f t="shared" si="4"/>
        <v>0</v>
      </c>
      <c r="N27" s="167">
        <v>0</v>
      </c>
      <c r="O27" s="167"/>
      <c r="P27" s="171"/>
      <c r="Q27" s="171"/>
      <c r="R27" s="171"/>
      <c r="S27" s="172">
        <f t="shared" si="5"/>
        <v>0</v>
      </c>
      <c r="T27" s="168"/>
      <c r="U27" s="168"/>
      <c r="V27" s="173"/>
      <c r="Z27">
        <v>0</v>
      </c>
    </row>
    <row r="28" spans="1:26" ht="24.95" customHeight="1" x14ac:dyDescent="0.25">
      <c r="A28" s="169"/>
      <c r="B28" s="164" t="s">
        <v>121</v>
      </c>
      <c r="C28" s="170" t="s">
        <v>124</v>
      </c>
      <c r="D28" s="164" t="s">
        <v>97</v>
      </c>
      <c r="E28" s="164" t="s">
        <v>89</v>
      </c>
      <c r="F28" s="165">
        <v>14.1</v>
      </c>
      <c r="G28" s="166">
        <v>0</v>
      </c>
      <c r="H28" s="166">
        <v>0</v>
      </c>
      <c r="I28" s="166">
        <f t="shared" si="0"/>
        <v>0</v>
      </c>
      <c r="J28" s="164">
        <f t="shared" si="1"/>
        <v>0</v>
      </c>
      <c r="K28" s="167">
        <f t="shared" si="2"/>
        <v>0</v>
      </c>
      <c r="L28" s="167">
        <f t="shared" si="3"/>
        <v>0</v>
      </c>
      <c r="M28" s="167">
        <f t="shared" si="4"/>
        <v>0</v>
      </c>
      <c r="N28" s="167">
        <v>0</v>
      </c>
      <c r="O28" s="167"/>
      <c r="P28" s="171"/>
      <c r="Q28" s="171"/>
      <c r="R28" s="171"/>
      <c r="S28" s="172">
        <f t="shared" si="5"/>
        <v>0</v>
      </c>
      <c r="T28" s="168"/>
      <c r="U28" s="168"/>
      <c r="V28" s="173"/>
      <c r="Z28">
        <v>0</v>
      </c>
    </row>
    <row r="29" spans="1:26" x14ac:dyDescent="0.25">
      <c r="A29" s="147"/>
      <c r="B29" s="147"/>
      <c r="C29" s="163">
        <v>1</v>
      </c>
      <c r="D29" s="163" t="s">
        <v>69</v>
      </c>
      <c r="E29" s="147"/>
      <c r="F29" s="162"/>
      <c r="G29" s="150">
        <f>ROUND((SUM(L10:L28))/1,2)</f>
        <v>0</v>
      </c>
      <c r="H29" s="150">
        <f>ROUND((SUM(M10:M28))/1,2)</f>
        <v>0</v>
      </c>
      <c r="I29" s="150">
        <f>ROUND((SUM(I10:I28))/1,2)</f>
        <v>0</v>
      </c>
      <c r="J29" s="147"/>
      <c r="K29" s="147"/>
      <c r="L29" s="147">
        <f>ROUND((SUM(L10:L28))/1,2)</f>
        <v>0</v>
      </c>
      <c r="M29" s="147">
        <f>ROUND((SUM(M10:M28))/1,2)</f>
        <v>0</v>
      </c>
      <c r="N29" s="147"/>
      <c r="O29" s="147"/>
      <c r="P29" s="174"/>
      <c r="Q29" s="147"/>
      <c r="R29" s="147"/>
      <c r="S29" s="174">
        <f>ROUND((SUM(S10:S28))/1,2)</f>
        <v>0</v>
      </c>
      <c r="T29" s="144"/>
      <c r="U29" s="144"/>
      <c r="V29" s="2">
        <f>ROUND((SUM(V10:V28))/1,2)</f>
        <v>0</v>
      </c>
      <c r="W29" s="144"/>
      <c r="X29" s="144"/>
      <c r="Y29" s="144"/>
      <c r="Z29" s="144"/>
    </row>
    <row r="30" spans="1:26" x14ac:dyDescent="0.25">
      <c r="A30" s="1"/>
      <c r="B30" s="1"/>
      <c r="C30" s="1"/>
      <c r="D30" s="1"/>
      <c r="E30" s="1"/>
      <c r="F30" s="158"/>
      <c r="G30" s="140"/>
      <c r="H30" s="140"/>
      <c r="I30" s="140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x14ac:dyDescent="0.25">
      <c r="A31" s="147"/>
      <c r="B31" s="147"/>
      <c r="C31" s="163">
        <v>4</v>
      </c>
      <c r="D31" s="163" t="s">
        <v>70</v>
      </c>
      <c r="E31" s="147"/>
      <c r="F31" s="162"/>
      <c r="G31" s="148"/>
      <c r="H31" s="148"/>
      <c r="I31" s="148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4"/>
      <c r="U31" s="144"/>
      <c r="V31" s="147"/>
      <c r="W31" s="144"/>
      <c r="X31" s="144"/>
      <c r="Y31" s="144"/>
      <c r="Z31" s="144"/>
    </row>
    <row r="32" spans="1:26" ht="24.95" customHeight="1" x14ac:dyDescent="0.25">
      <c r="A32" s="169"/>
      <c r="B32" s="164" t="s">
        <v>125</v>
      </c>
      <c r="C32" s="170" t="s">
        <v>126</v>
      </c>
      <c r="D32" s="164" t="s">
        <v>127</v>
      </c>
      <c r="E32" s="164" t="s">
        <v>120</v>
      </c>
      <c r="F32" s="165">
        <v>115.2</v>
      </c>
      <c r="G32" s="166">
        <v>0</v>
      </c>
      <c r="H32" s="166">
        <v>0</v>
      </c>
      <c r="I32" s="166">
        <f>ROUND(F32*(G32+H32),2)</f>
        <v>0</v>
      </c>
      <c r="J32" s="164">
        <f>ROUND(F32*(N32),2)</f>
        <v>0</v>
      </c>
      <c r="K32" s="167">
        <f>ROUND(F32*(O32),2)</f>
        <v>0</v>
      </c>
      <c r="L32" s="167">
        <f>ROUND(F32*(G32),2)</f>
        <v>0</v>
      </c>
      <c r="M32" s="167">
        <f>ROUND(F32*(H32),2)</f>
        <v>0</v>
      </c>
      <c r="N32" s="167">
        <v>0</v>
      </c>
      <c r="O32" s="167"/>
      <c r="P32" s="173">
        <v>0.18547</v>
      </c>
      <c r="Q32" s="171"/>
      <c r="R32" s="171">
        <v>0.18547</v>
      </c>
      <c r="S32" s="172">
        <f>ROUND(F32*(P32),3)</f>
        <v>21.366</v>
      </c>
      <c r="T32" s="168"/>
      <c r="U32" s="168"/>
      <c r="V32" s="173"/>
      <c r="Z32">
        <v>0</v>
      </c>
    </row>
    <row r="33" spans="1:26" ht="24.95" customHeight="1" x14ac:dyDescent="0.25">
      <c r="A33" s="169"/>
      <c r="B33" s="164" t="s">
        <v>128</v>
      </c>
      <c r="C33" s="170" t="s">
        <v>129</v>
      </c>
      <c r="D33" s="164" t="s">
        <v>130</v>
      </c>
      <c r="E33" s="164" t="s">
        <v>89</v>
      </c>
      <c r="F33" s="165">
        <v>8.4</v>
      </c>
      <c r="G33" s="166">
        <v>0</v>
      </c>
      <c r="H33" s="166">
        <v>0</v>
      </c>
      <c r="I33" s="166">
        <f>ROUND(F33*(G33+H33),2)</f>
        <v>0</v>
      </c>
      <c r="J33" s="164">
        <f>ROUND(F33*(N33),2)</f>
        <v>0</v>
      </c>
      <c r="K33" s="167">
        <f>ROUND(F33*(O33),2)</f>
        <v>0</v>
      </c>
      <c r="L33" s="167">
        <f>ROUND(F33*(G33),2)</f>
        <v>0</v>
      </c>
      <c r="M33" s="167">
        <f>ROUND(F33*(H33),2)</f>
        <v>0</v>
      </c>
      <c r="N33" s="167">
        <v>0</v>
      </c>
      <c r="O33" s="167"/>
      <c r="P33" s="173">
        <v>1.7034</v>
      </c>
      <c r="Q33" s="171"/>
      <c r="R33" s="171">
        <v>1.7034</v>
      </c>
      <c r="S33" s="172">
        <f>ROUND(F33*(P33),3)</f>
        <v>14.308999999999999</v>
      </c>
      <c r="T33" s="168"/>
      <c r="U33" s="168"/>
      <c r="V33" s="173"/>
      <c r="Z33">
        <v>0</v>
      </c>
    </row>
    <row r="34" spans="1:26" x14ac:dyDescent="0.25">
      <c r="A34" s="147"/>
      <c r="B34" s="147"/>
      <c r="C34" s="163">
        <v>4</v>
      </c>
      <c r="D34" s="163" t="s">
        <v>70</v>
      </c>
      <c r="E34" s="147"/>
      <c r="F34" s="162"/>
      <c r="G34" s="150">
        <f>ROUND((SUM(L31:L33))/1,2)</f>
        <v>0</v>
      </c>
      <c r="H34" s="150">
        <f>ROUND((SUM(M31:M33))/1,2)</f>
        <v>0</v>
      </c>
      <c r="I34" s="150">
        <f>ROUND((SUM(I31:I33))/1,2)</f>
        <v>0</v>
      </c>
      <c r="J34" s="147"/>
      <c r="K34" s="147"/>
      <c r="L34" s="147">
        <f>ROUND((SUM(L31:L33))/1,2)</f>
        <v>0</v>
      </c>
      <c r="M34" s="147">
        <f>ROUND((SUM(M31:M33))/1,2)</f>
        <v>0</v>
      </c>
      <c r="N34" s="147"/>
      <c r="O34" s="147"/>
      <c r="P34" s="174"/>
      <c r="Q34" s="147"/>
      <c r="R34" s="147"/>
      <c r="S34" s="174">
        <f>ROUND((SUM(S31:S33))/1,2)</f>
        <v>35.68</v>
      </c>
      <c r="T34" s="144"/>
      <c r="U34" s="144"/>
      <c r="V34" s="2">
        <f>ROUND((SUM(V31:V33))/1,2)</f>
        <v>0</v>
      </c>
      <c r="W34" s="144"/>
      <c r="X34" s="144"/>
      <c r="Y34" s="144"/>
      <c r="Z34" s="144"/>
    </row>
    <row r="35" spans="1:26" x14ac:dyDescent="0.25">
      <c r="A35" s="1"/>
      <c r="B35" s="1"/>
      <c r="C35" s="1"/>
      <c r="D35" s="1"/>
      <c r="E35" s="1"/>
      <c r="F35" s="158"/>
      <c r="G35" s="140"/>
      <c r="H35" s="140"/>
      <c r="I35" s="140"/>
      <c r="J35" s="1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x14ac:dyDescent="0.25">
      <c r="A36" s="147"/>
      <c r="B36" s="147"/>
      <c r="C36" s="163">
        <v>5</v>
      </c>
      <c r="D36" s="163" t="s">
        <v>71</v>
      </c>
      <c r="E36" s="147"/>
      <c r="F36" s="162"/>
      <c r="G36" s="148"/>
      <c r="H36" s="148"/>
      <c r="I36" s="148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4"/>
      <c r="U36" s="144"/>
      <c r="V36" s="147"/>
      <c r="W36" s="144"/>
      <c r="X36" s="144"/>
      <c r="Y36" s="144"/>
      <c r="Z36" s="144"/>
    </row>
    <row r="37" spans="1:26" ht="24.95" customHeight="1" x14ac:dyDescent="0.25">
      <c r="A37" s="169"/>
      <c r="B37" s="164" t="s">
        <v>125</v>
      </c>
      <c r="C37" s="170" t="s">
        <v>131</v>
      </c>
      <c r="D37" s="164" t="s">
        <v>132</v>
      </c>
      <c r="E37" s="164" t="s">
        <v>120</v>
      </c>
      <c r="F37" s="165">
        <v>76.8</v>
      </c>
      <c r="G37" s="166">
        <v>0</v>
      </c>
      <c r="H37" s="166">
        <v>0</v>
      </c>
      <c r="I37" s="166">
        <f>ROUND(F37*(G37+H37),2)</f>
        <v>0</v>
      </c>
      <c r="J37" s="164">
        <f>ROUND(F37*(N37),2)</f>
        <v>0</v>
      </c>
      <c r="K37" s="167">
        <f>ROUND(F37*(O37),2)</f>
        <v>0</v>
      </c>
      <c r="L37" s="167">
        <f>ROUND(F37*(G37),2)</f>
        <v>0</v>
      </c>
      <c r="M37" s="167">
        <f>ROUND(F37*(H37),2)</f>
        <v>0</v>
      </c>
      <c r="N37" s="167">
        <v>0</v>
      </c>
      <c r="O37" s="167"/>
      <c r="P37" s="171"/>
      <c r="Q37" s="171"/>
      <c r="R37" s="171"/>
      <c r="S37" s="172">
        <f>ROUND(F37*(P37),3)</f>
        <v>0</v>
      </c>
      <c r="T37" s="168"/>
      <c r="U37" s="168"/>
      <c r="V37" s="173"/>
      <c r="Z37">
        <v>0</v>
      </c>
    </row>
    <row r="38" spans="1:26" x14ac:dyDescent="0.25">
      <c r="A38" s="147"/>
      <c r="B38" s="147"/>
      <c r="C38" s="163">
        <v>5</v>
      </c>
      <c r="D38" s="163" t="s">
        <v>71</v>
      </c>
      <c r="E38" s="147"/>
      <c r="F38" s="162"/>
      <c r="G38" s="150">
        <f>ROUND((SUM(L36:L37))/1,2)</f>
        <v>0</v>
      </c>
      <c r="H38" s="150">
        <f>ROUND((SUM(M36:M37))/1,2)</f>
        <v>0</v>
      </c>
      <c r="I38" s="150">
        <f>ROUND((SUM(I36:I37))/1,2)</f>
        <v>0</v>
      </c>
      <c r="J38" s="147"/>
      <c r="K38" s="147"/>
      <c r="L38" s="147">
        <f>ROUND((SUM(L36:L37))/1,2)</f>
        <v>0</v>
      </c>
      <c r="M38" s="147">
        <f>ROUND((SUM(M36:M37))/1,2)</f>
        <v>0</v>
      </c>
      <c r="N38" s="147"/>
      <c r="O38" s="147"/>
      <c r="P38" s="174"/>
      <c r="Q38" s="147"/>
      <c r="R38" s="147"/>
      <c r="S38" s="174">
        <f>ROUND((SUM(S36:S37))/1,2)</f>
        <v>0</v>
      </c>
      <c r="T38" s="144"/>
      <c r="U38" s="144"/>
      <c r="V38" s="2">
        <f>ROUND((SUM(V36:V37))/1,2)</f>
        <v>0</v>
      </c>
      <c r="W38" s="144"/>
      <c r="X38" s="144"/>
      <c r="Y38" s="144"/>
      <c r="Z38" s="144"/>
    </row>
    <row r="39" spans="1:26" x14ac:dyDescent="0.25">
      <c r="A39" s="1"/>
      <c r="B39" s="1"/>
      <c r="C39" s="1"/>
      <c r="D39" s="1"/>
      <c r="E39" s="1"/>
      <c r="F39" s="158"/>
      <c r="G39" s="140"/>
      <c r="H39" s="140"/>
      <c r="I39" s="140"/>
      <c r="J39" s="1"/>
      <c r="K39" s="1"/>
      <c r="L39" s="1"/>
      <c r="M39" s="1"/>
      <c r="N39" s="1"/>
      <c r="O39" s="1"/>
      <c r="P39" s="1"/>
      <c r="Q39" s="1"/>
      <c r="R39" s="1"/>
      <c r="S39" s="1"/>
      <c r="V39" s="1"/>
    </row>
    <row r="40" spans="1:26" x14ac:dyDescent="0.25">
      <c r="A40" s="147"/>
      <c r="B40" s="147"/>
      <c r="C40" s="163">
        <v>8</v>
      </c>
      <c r="D40" s="163" t="s">
        <v>72</v>
      </c>
      <c r="E40" s="147"/>
      <c r="F40" s="162"/>
      <c r="G40" s="148"/>
      <c r="H40" s="148"/>
      <c r="I40" s="148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4"/>
      <c r="U40" s="144"/>
      <c r="V40" s="147"/>
      <c r="W40" s="144"/>
      <c r="X40" s="144"/>
      <c r="Y40" s="144"/>
      <c r="Z40" s="144"/>
    </row>
    <row r="41" spans="1:26" ht="24.95" customHeight="1" x14ac:dyDescent="0.25">
      <c r="A41" s="169"/>
      <c r="B41" s="164" t="s">
        <v>128</v>
      </c>
      <c r="C41" s="170" t="s">
        <v>133</v>
      </c>
      <c r="D41" s="164" t="s">
        <v>134</v>
      </c>
      <c r="E41" s="164" t="s">
        <v>135</v>
      </c>
      <c r="F41" s="165">
        <v>2</v>
      </c>
      <c r="G41" s="166">
        <v>0</v>
      </c>
      <c r="H41" s="166">
        <v>0</v>
      </c>
      <c r="I41" s="166">
        <f t="shared" ref="I41:I49" si="6">ROUND(F41*(G41+H41),2)</f>
        <v>0</v>
      </c>
      <c r="J41" s="164">
        <f t="shared" ref="J41:J49" si="7">ROUND(F41*(N41),2)</f>
        <v>0</v>
      </c>
      <c r="K41" s="167">
        <f t="shared" ref="K41:K49" si="8">ROUND(F41*(O41),2)</f>
        <v>0</v>
      </c>
      <c r="L41" s="167">
        <f t="shared" ref="L41:L49" si="9">ROUND(F41*(G41),2)</f>
        <v>0</v>
      </c>
      <c r="M41" s="167">
        <f t="shared" ref="M41:M49" si="10">ROUND(F41*(H41),2)</f>
        <v>0</v>
      </c>
      <c r="N41" s="167">
        <v>0</v>
      </c>
      <c r="O41" s="167"/>
      <c r="P41" s="173">
        <v>6.3400000000000001E-3</v>
      </c>
      <c r="Q41" s="171"/>
      <c r="R41" s="171">
        <v>6.3400000000000001E-3</v>
      </c>
      <c r="S41" s="172">
        <f t="shared" ref="S41:S49" si="11">ROUND(F41*(P41),3)</f>
        <v>1.2999999999999999E-2</v>
      </c>
      <c r="T41" s="168"/>
      <c r="U41" s="168"/>
      <c r="V41" s="173"/>
      <c r="Z41">
        <v>0</v>
      </c>
    </row>
    <row r="42" spans="1:26" ht="24.95" customHeight="1" x14ac:dyDescent="0.25">
      <c r="A42" s="180"/>
      <c r="B42" s="175" t="s">
        <v>136</v>
      </c>
      <c r="C42" s="181" t="s">
        <v>137</v>
      </c>
      <c r="D42" s="175" t="s">
        <v>138</v>
      </c>
      <c r="E42" s="175" t="s">
        <v>135</v>
      </c>
      <c r="F42" s="176">
        <v>3</v>
      </c>
      <c r="G42" s="177">
        <v>0</v>
      </c>
      <c r="H42" s="177">
        <v>0</v>
      </c>
      <c r="I42" s="177">
        <f t="shared" si="6"/>
        <v>0</v>
      </c>
      <c r="J42" s="175">
        <f t="shared" si="7"/>
        <v>0</v>
      </c>
      <c r="K42" s="178">
        <f t="shared" si="8"/>
        <v>0</v>
      </c>
      <c r="L42" s="178">
        <f t="shared" si="9"/>
        <v>0</v>
      </c>
      <c r="M42" s="178">
        <f t="shared" si="10"/>
        <v>0</v>
      </c>
      <c r="N42" s="178">
        <v>0</v>
      </c>
      <c r="O42" s="178"/>
      <c r="P42" s="183">
        <v>0.06</v>
      </c>
      <c r="Q42" s="184"/>
      <c r="R42" s="184">
        <v>0.06</v>
      </c>
      <c r="S42" s="182">
        <f t="shared" si="11"/>
        <v>0.18</v>
      </c>
      <c r="T42" s="179"/>
      <c r="U42" s="179"/>
      <c r="V42" s="183"/>
      <c r="Z42">
        <v>0</v>
      </c>
    </row>
    <row r="43" spans="1:26" ht="24.95" customHeight="1" x14ac:dyDescent="0.25">
      <c r="A43" s="169"/>
      <c r="B43" s="164" t="s">
        <v>128</v>
      </c>
      <c r="C43" s="170" t="s">
        <v>139</v>
      </c>
      <c r="D43" s="164" t="s">
        <v>140</v>
      </c>
      <c r="E43" s="164" t="s">
        <v>135</v>
      </c>
      <c r="F43" s="165">
        <v>2</v>
      </c>
      <c r="G43" s="166">
        <v>0</v>
      </c>
      <c r="H43" s="166">
        <v>0</v>
      </c>
      <c r="I43" s="166">
        <f t="shared" si="6"/>
        <v>0</v>
      </c>
      <c r="J43" s="164">
        <f t="shared" si="7"/>
        <v>0</v>
      </c>
      <c r="K43" s="167">
        <f t="shared" si="8"/>
        <v>0</v>
      </c>
      <c r="L43" s="167">
        <f t="shared" si="9"/>
        <v>0</v>
      </c>
      <c r="M43" s="167">
        <f t="shared" si="10"/>
        <v>0</v>
      </c>
      <c r="N43" s="167">
        <v>0</v>
      </c>
      <c r="O43" s="167"/>
      <c r="P43" s="173">
        <v>8.4499999999999992E-3</v>
      </c>
      <c r="Q43" s="171"/>
      <c r="R43" s="171">
        <v>8.4499999999999992E-3</v>
      </c>
      <c r="S43" s="172">
        <f t="shared" si="11"/>
        <v>1.7000000000000001E-2</v>
      </c>
      <c r="T43" s="168"/>
      <c r="U43" s="168"/>
      <c r="V43" s="173"/>
      <c r="Z43">
        <v>0</v>
      </c>
    </row>
    <row r="44" spans="1:26" ht="24.95" customHeight="1" x14ac:dyDescent="0.25">
      <c r="A44" s="180"/>
      <c r="B44" s="175" t="s">
        <v>136</v>
      </c>
      <c r="C44" s="181" t="s">
        <v>141</v>
      </c>
      <c r="D44" s="175" t="s">
        <v>142</v>
      </c>
      <c r="E44" s="175" t="s">
        <v>135</v>
      </c>
      <c r="F44" s="176">
        <v>2</v>
      </c>
      <c r="G44" s="177">
        <v>0</v>
      </c>
      <c r="H44" s="177">
        <v>0</v>
      </c>
      <c r="I44" s="177">
        <f t="shared" si="6"/>
        <v>0</v>
      </c>
      <c r="J44" s="175">
        <f t="shared" si="7"/>
        <v>0</v>
      </c>
      <c r="K44" s="178">
        <f t="shared" si="8"/>
        <v>0</v>
      </c>
      <c r="L44" s="178">
        <f t="shared" si="9"/>
        <v>0</v>
      </c>
      <c r="M44" s="178">
        <f t="shared" si="10"/>
        <v>0</v>
      </c>
      <c r="N44" s="178">
        <v>0</v>
      </c>
      <c r="O44" s="178"/>
      <c r="P44" s="183">
        <v>5.0000000000000001E-3</v>
      </c>
      <c r="Q44" s="184"/>
      <c r="R44" s="184">
        <v>5.0000000000000001E-3</v>
      </c>
      <c r="S44" s="182">
        <f t="shared" si="11"/>
        <v>0.01</v>
      </c>
      <c r="T44" s="179"/>
      <c r="U44" s="179"/>
      <c r="V44" s="183"/>
      <c r="Z44">
        <v>0</v>
      </c>
    </row>
    <row r="45" spans="1:26" ht="24.95" customHeight="1" x14ac:dyDescent="0.25">
      <c r="A45" s="169"/>
      <c r="B45" s="164" t="s">
        <v>143</v>
      </c>
      <c r="C45" s="170" t="s">
        <v>144</v>
      </c>
      <c r="D45" s="164" t="s">
        <v>145</v>
      </c>
      <c r="E45" s="164" t="s">
        <v>146</v>
      </c>
      <c r="F45" s="165">
        <v>2</v>
      </c>
      <c r="G45" s="166">
        <v>0</v>
      </c>
      <c r="H45" s="166">
        <v>0</v>
      </c>
      <c r="I45" s="166">
        <f t="shared" si="6"/>
        <v>0</v>
      </c>
      <c r="J45" s="164">
        <f t="shared" si="7"/>
        <v>0</v>
      </c>
      <c r="K45" s="167">
        <f t="shared" si="8"/>
        <v>0</v>
      </c>
      <c r="L45" s="167">
        <f t="shared" si="9"/>
        <v>0</v>
      </c>
      <c r="M45" s="167">
        <f t="shared" si="10"/>
        <v>0</v>
      </c>
      <c r="N45" s="167">
        <v>0</v>
      </c>
      <c r="O45" s="167"/>
      <c r="P45" s="171"/>
      <c r="Q45" s="171"/>
      <c r="R45" s="171"/>
      <c r="S45" s="172">
        <f t="shared" si="11"/>
        <v>0</v>
      </c>
      <c r="T45" s="168"/>
      <c r="U45" s="168"/>
      <c r="V45" s="173"/>
      <c r="Z45">
        <v>0</v>
      </c>
    </row>
    <row r="46" spans="1:26" ht="24.95" customHeight="1" x14ac:dyDescent="0.25">
      <c r="A46" s="169"/>
      <c r="B46" s="164" t="s">
        <v>143</v>
      </c>
      <c r="C46" s="170" t="s">
        <v>147</v>
      </c>
      <c r="D46" s="164" t="s">
        <v>148</v>
      </c>
      <c r="E46" s="164" t="s">
        <v>149</v>
      </c>
      <c r="F46" s="165">
        <v>2</v>
      </c>
      <c r="G46" s="166">
        <v>0</v>
      </c>
      <c r="H46" s="166">
        <v>0</v>
      </c>
      <c r="I46" s="166">
        <f t="shared" si="6"/>
        <v>0</v>
      </c>
      <c r="J46" s="164">
        <f t="shared" si="7"/>
        <v>0</v>
      </c>
      <c r="K46" s="167">
        <f t="shared" si="8"/>
        <v>0</v>
      </c>
      <c r="L46" s="167">
        <f t="shared" si="9"/>
        <v>0</v>
      </c>
      <c r="M46" s="167">
        <f t="shared" si="10"/>
        <v>0</v>
      </c>
      <c r="N46" s="167">
        <v>0</v>
      </c>
      <c r="O46" s="167"/>
      <c r="P46" s="173">
        <v>3.3167</v>
      </c>
      <c r="Q46" s="171"/>
      <c r="R46" s="171">
        <v>3.3167</v>
      </c>
      <c r="S46" s="172">
        <f t="shared" si="11"/>
        <v>6.633</v>
      </c>
      <c r="T46" s="168"/>
      <c r="U46" s="168"/>
      <c r="V46" s="173"/>
      <c r="Z46">
        <v>0</v>
      </c>
    </row>
    <row r="47" spans="1:26" ht="24.95" customHeight="1" x14ac:dyDescent="0.25">
      <c r="A47" s="169"/>
      <c r="B47" s="164" t="s">
        <v>143</v>
      </c>
      <c r="C47" s="170" t="s">
        <v>150</v>
      </c>
      <c r="D47" s="164" t="s">
        <v>151</v>
      </c>
      <c r="E47" s="164" t="s">
        <v>149</v>
      </c>
      <c r="F47" s="165">
        <v>2</v>
      </c>
      <c r="G47" s="166">
        <v>0</v>
      </c>
      <c r="H47" s="166">
        <v>0</v>
      </c>
      <c r="I47" s="166">
        <f t="shared" si="6"/>
        <v>0</v>
      </c>
      <c r="J47" s="164">
        <f t="shared" si="7"/>
        <v>0</v>
      </c>
      <c r="K47" s="167">
        <f t="shared" si="8"/>
        <v>0</v>
      </c>
      <c r="L47" s="167">
        <f t="shared" si="9"/>
        <v>0</v>
      </c>
      <c r="M47" s="167">
        <f t="shared" si="10"/>
        <v>0</v>
      </c>
      <c r="N47" s="167">
        <v>0</v>
      </c>
      <c r="O47" s="167"/>
      <c r="P47" s="173">
        <v>0.14494000000000001</v>
      </c>
      <c r="Q47" s="171"/>
      <c r="R47" s="171">
        <v>0.14494000000000001</v>
      </c>
      <c r="S47" s="172">
        <f t="shared" si="11"/>
        <v>0.28999999999999998</v>
      </c>
      <c r="T47" s="168"/>
      <c r="U47" s="168"/>
      <c r="V47" s="173"/>
      <c r="Z47">
        <v>0</v>
      </c>
    </row>
    <row r="48" spans="1:26" ht="24.95" customHeight="1" x14ac:dyDescent="0.25">
      <c r="A48" s="169"/>
      <c r="B48" s="164" t="s">
        <v>143</v>
      </c>
      <c r="C48" s="170" t="s">
        <v>152</v>
      </c>
      <c r="D48" s="164" t="s">
        <v>153</v>
      </c>
      <c r="E48" s="164" t="s">
        <v>154</v>
      </c>
      <c r="F48" s="165">
        <v>42</v>
      </c>
      <c r="G48" s="166">
        <v>0</v>
      </c>
      <c r="H48" s="166">
        <v>0</v>
      </c>
      <c r="I48" s="166">
        <f t="shared" si="6"/>
        <v>0</v>
      </c>
      <c r="J48" s="164">
        <f t="shared" si="7"/>
        <v>0</v>
      </c>
      <c r="K48" s="167">
        <f t="shared" si="8"/>
        <v>0</v>
      </c>
      <c r="L48" s="167">
        <f t="shared" si="9"/>
        <v>0</v>
      </c>
      <c r="M48" s="167">
        <f t="shared" si="10"/>
        <v>0</v>
      </c>
      <c r="N48" s="167">
        <v>0</v>
      </c>
      <c r="O48" s="167"/>
      <c r="P48" s="173">
        <v>1.0000000000000001E-5</v>
      </c>
      <c r="Q48" s="171"/>
      <c r="R48" s="171">
        <v>1.0000000000000001E-5</v>
      </c>
      <c r="S48" s="172">
        <f t="shared" si="11"/>
        <v>0</v>
      </c>
      <c r="T48" s="168"/>
      <c r="U48" s="168"/>
      <c r="V48" s="173"/>
      <c r="Z48">
        <v>0</v>
      </c>
    </row>
    <row r="49" spans="1:26" ht="24.95" customHeight="1" x14ac:dyDescent="0.25">
      <c r="A49" s="180"/>
      <c r="B49" s="175" t="s">
        <v>155</v>
      </c>
      <c r="C49" s="181" t="s">
        <v>156</v>
      </c>
      <c r="D49" s="175" t="s">
        <v>157</v>
      </c>
      <c r="E49" s="175" t="s">
        <v>135</v>
      </c>
      <c r="F49" s="176">
        <v>7</v>
      </c>
      <c r="G49" s="177">
        <v>0</v>
      </c>
      <c r="H49" s="177">
        <v>0</v>
      </c>
      <c r="I49" s="177">
        <f t="shared" si="6"/>
        <v>0</v>
      </c>
      <c r="J49" s="175">
        <f t="shared" si="7"/>
        <v>0</v>
      </c>
      <c r="K49" s="178">
        <f t="shared" si="8"/>
        <v>0</v>
      </c>
      <c r="L49" s="178">
        <f t="shared" si="9"/>
        <v>0</v>
      </c>
      <c r="M49" s="178">
        <f t="shared" si="10"/>
        <v>0</v>
      </c>
      <c r="N49" s="178">
        <v>0</v>
      </c>
      <c r="O49" s="178"/>
      <c r="P49" s="183">
        <v>6.5000000000000002E-2</v>
      </c>
      <c r="Q49" s="184"/>
      <c r="R49" s="184">
        <v>6.5000000000000002E-2</v>
      </c>
      <c r="S49" s="182">
        <f t="shared" si="11"/>
        <v>0.45500000000000002</v>
      </c>
      <c r="T49" s="179"/>
      <c r="U49" s="179"/>
      <c r="V49" s="183"/>
      <c r="Z49">
        <v>0</v>
      </c>
    </row>
    <row r="50" spans="1:26" x14ac:dyDescent="0.25">
      <c r="A50" s="147"/>
      <c r="B50" s="147"/>
      <c r="C50" s="163">
        <v>8</v>
      </c>
      <c r="D50" s="163" t="s">
        <v>72</v>
      </c>
      <c r="E50" s="147"/>
      <c r="F50" s="162"/>
      <c r="G50" s="150">
        <f>ROUND((SUM(L40:L49))/1,2)</f>
        <v>0</v>
      </c>
      <c r="H50" s="150">
        <f>ROUND((SUM(M40:M49))/1,2)</f>
        <v>0</v>
      </c>
      <c r="I50" s="150">
        <f>ROUND((SUM(I40:I49))/1,2)</f>
        <v>0</v>
      </c>
      <c r="J50" s="147"/>
      <c r="K50" s="147"/>
      <c r="L50" s="147">
        <f>ROUND((SUM(L40:L49))/1,2)</f>
        <v>0</v>
      </c>
      <c r="M50" s="147">
        <f>ROUND((SUM(M40:M49))/1,2)</f>
        <v>0</v>
      </c>
      <c r="N50" s="147"/>
      <c r="O50" s="147"/>
      <c r="P50" s="174"/>
      <c r="Q50" s="147"/>
      <c r="R50" s="147"/>
      <c r="S50" s="174">
        <f>ROUND((SUM(S40:S49))/1,2)</f>
        <v>7.6</v>
      </c>
      <c r="T50" s="144"/>
      <c r="U50" s="144"/>
      <c r="V50" s="2">
        <f>ROUND((SUM(V40:V49))/1,2)</f>
        <v>0</v>
      </c>
      <c r="W50" s="144"/>
      <c r="X50" s="144"/>
      <c r="Y50" s="144"/>
      <c r="Z50" s="144"/>
    </row>
    <row r="51" spans="1:26" x14ac:dyDescent="0.25">
      <c r="A51" s="1"/>
      <c r="B51" s="1"/>
      <c r="C51" s="1"/>
      <c r="D51" s="1"/>
      <c r="E51" s="1"/>
      <c r="F51" s="158"/>
      <c r="G51" s="140"/>
      <c r="H51" s="140"/>
      <c r="I51" s="140"/>
      <c r="J51" s="1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6" x14ac:dyDescent="0.25">
      <c r="A52" s="147"/>
      <c r="B52" s="147"/>
      <c r="C52" s="163">
        <v>9</v>
      </c>
      <c r="D52" s="163" t="s">
        <v>73</v>
      </c>
      <c r="E52" s="147"/>
      <c r="F52" s="162"/>
      <c r="G52" s="148"/>
      <c r="H52" s="148"/>
      <c r="I52" s="148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4"/>
      <c r="U52" s="144"/>
      <c r="V52" s="147"/>
      <c r="W52" s="144"/>
      <c r="X52" s="144"/>
      <c r="Y52" s="144"/>
      <c r="Z52" s="144"/>
    </row>
    <row r="53" spans="1:26" ht="24.95" customHeight="1" x14ac:dyDescent="0.25">
      <c r="A53" s="169"/>
      <c r="B53" s="164" t="s">
        <v>158</v>
      </c>
      <c r="C53" s="170" t="s">
        <v>159</v>
      </c>
      <c r="D53" s="164" t="s">
        <v>160</v>
      </c>
      <c r="E53" s="164" t="s">
        <v>154</v>
      </c>
      <c r="F53" s="165">
        <v>6</v>
      </c>
      <c r="G53" s="166">
        <v>0</v>
      </c>
      <c r="H53" s="166">
        <v>0</v>
      </c>
      <c r="I53" s="166">
        <f>ROUND(F53*(G53+H53),2)</f>
        <v>0</v>
      </c>
      <c r="J53" s="164">
        <f>ROUND(F53*(N53),2)</f>
        <v>0</v>
      </c>
      <c r="K53" s="167">
        <f>ROUND(F53*(O53),2)</f>
        <v>0</v>
      </c>
      <c r="L53" s="167">
        <f>ROUND(F53*(G53),2)</f>
        <v>0</v>
      </c>
      <c r="M53" s="167">
        <f>ROUND(F53*(H53),2)</f>
        <v>0</v>
      </c>
      <c r="N53" s="167">
        <v>0</v>
      </c>
      <c r="O53" s="167"/>
      <c r="P53" s="171"/>
      <c r="Q53" s="171"/>
      <c r="R53" s="171"/>
      <c r="S53" s="172">
        <f>ROUND(F53*(P53),3)</f>
        <v>0</v>
      </c>
      <c r="T53" s="168"/>
      <c r="U53" s="168"/>
      <c r="V53" s="173">
        <f>ROUND(F53*(X53),3)</f>
        <v>0.55800000000000005</v>
      </c>
      <c r="X53">
        <v>9.2999999999999999E-2</v>
      </c>
      <c r="Z53">
        <v>0</v>
      </c>
    </row>
    <row r="54" spans="1:26" ht="24.95" customHeight="1" x14ac:dyDescent="0.25">
      <c r="A54" s="180"/>
      <c r="B54" s="175" t="s">
        <v>161</v>
      </c>
      <c r="C54" s="181" t="s">
        <v>162</v>
      </c>
      <c r="D54" s="175" t="s">
        <v>163</v>
      </c>
      <c r="E54" s="175" t="s">
        <v>135</v>
      </c>
      <c r="F54" s="176">
        <v>160</v>
      </c>
      <c r="G54" s="177">
        <v>0</v>
      </c>
      <c r="H54" s="177">
        <v>0</v>
      </c>
      <c r="I54" s="177">
        <f>ROUND(F54*(G54+H54),2)</f>
        <v>0</v>
      </c>
      <c r="J54" s="175">
        <f>ROUND(F54*(N54),2)</f>
        <v>0</v>
      </c>
      <c r="K54" s="178">
        <f>ROUND(F54*(O54),2)</f>
        <v>0</v>
      </c>
      <c r="L54" s="178">
        <f>ROUND(F54*(G54),2)</f>
        <v>0</v>
      </c>
      <c r="M54" s="178">
        <f>ROUND(F54*(H54),2)</f>
        <v>0</v>
      </c>
      <c r="N54" s="178">
        <v>0</v>
      </c>
      <c r="O54" s="178"/>
      <c r="P54" s="183">
        <v>1.7999999999999999E-2</v>
      </c>
      <c r="Q54" s="184"/>
      <c r="R54" s="184">
        <v>1.7999999999999999E-2</v>
      </c>
      <c r="S54" s="182">
        <f>ROUND(F54*(P54),3)</f>
        <v>2.88</v>
      </c>
      <c r="T54" s="179"/>
      <c r="U54" s="179"/>
      <c r="V54" s="183"/>
      <c r="Z54">
        <v>0</v>
      </c>
    </row>
    <row r="55" spans="1:26" ht="24.95" customHeight="1" x14ac:dyDescent="0.25">
      <c r="A55" s="169"/>
      <c r="B55" s="164" t="s">
        <v>125</v>
      </c>
      <c r="C55" s="170" t="s">
        <v>164</v>
      </c>
      <c r="D55" s="164" t="s">
        <v>165</v>
      </c>
      <c r="E55" s="164" t="s">
        <v>154</v>
      </c>
      <c r="F55" s="165">
        <v>48</v>
      </c>
      <c r="G55" s="166">
        <v>0</v>
      </c>
      <c r="H55" s="166">
        <v>0</v>
      </c>
      <c r="I55" s="166">
        <f>ROUND(F55*(G55+H55),2)</f>
        <v>0</v>
      </c>
      <c r="J55" s="164">
        <f>ROUND(F55*(N55),2)</f>
        <v>0</v>
      </c>
      <c r="K55" s="167">
        <f>ROUND(F55*(O55),2)</f>
        <v>0</v>
      </c>
      <c r="L55" s="167">
        <f>ROUND(F55*(G55),2)</f>
        <v>0</v>
      </c>
      <c r="M55" s="167">
        <f>ROUND(F55*(H55),2)</f>
        <v>0</v>
      </c>
      <c r="N55" s="167">
        <v>0</v>
      </c>
      <c r="O55" s="167"/>
      <c r="P55" s="173">
        <v>0.31383</v>
      </c>
      <c r="Q55" s="171"/>
      <c r="R55" s="171">
        <v>0.31383</v>
      </c>
      <c r="S55" s="172">
        <f>ROUND(F55*(P55),3)</f>
        <v>15.064</v>
      </c>
      <c r="T55" s="168"/>
      <c r="U55" s="168"/>
      <c r="V55" s="173"/>
      <c r="Z55">
        <v>0</v>
      </c>
    </row>
    <row r="56" spans="1:26" ht="24.95" customHeight="1" x14ac:dyDescent="0.25">
      <c r="A56" s="180"/>
      <c r="B56" s="175" t="s">
        <v>161</v>
      </c>
      <c r="C56" s="181" t="s">
        <v>166</v>
      </c>
      <c r="D56" s="175" t="s">
        <v>167</v>
      </c>
      <c r="E56" s="175" t="s">
        <v>135</v>
      </c>
      <c r="F56" s="176">
        <v>320</v>
      </c>
      <c r="G56" s="177">
        <v>0</v>
      </c>
      <c r="H56" s="177">
        <v>0</v>
      </c>
      <c r="I56" s="177">
        <f>ROUND(F56*(G56+H56),2)</f>
        <v>0</v>
      </c>
      <c r="J56" s="175">
        <f>ROUND(F56*(N56),2)</f>
        <v>0</v>
      </c>
      <c r="K56" s="178">
        <f>ROUND(F56*(O56),2)</f>
        <v>0</v>
      </c>
      <c r="L56" s="178">
        <f>ROUND(F56*(G56),2)</f>
        <v>0</v>
      </c>
      <c r="M56" s="178">
        <f>ROUND(F56*(H56),2)</f>
        <v>0</v>
      </c>
      <c r="N56" s="178">
        <v>0</v>
      </c>
      <c r="O56" s="178"/>
      <c r="P56" s="183">
        <v>5.8000000000000003E-2</v>
      </c>
      <c r="Q56" s="184"/>
      <c r="R56" s="184">
        <v>5.8000000000000003E-2</v>
      </c>
      <c r="S56" s="182">
        <f>ROUND(F56*(P56),3)</f>
        <v>18.559999999999999</v>
      </c>
      <c r="T56" s="179"/>
      <c r="U56" s="179"/>
      <c r="V56" s="183"/>
      <c r="Z56">
        <v>0</v>
      </c>
    </row>
    <row r="57" spans="1:26" x14ac:dyDescent="0.25">
      <c r="A57" s="147"/>
      <c r="B57" s="147"/>
      <c r="C57" s="163">
        <v>9</v>
      </c>
      <c r="D57" s="163" t="s">
        <v>73</v>
      </c>
      <c r="E57" s="147"/>
      <c r="F57" s="162"/>
      <c r="G57" s="150">
        <f>ROUND((SUM(L52:L56))/1,2)</f>
        <v>0</v>
      </c>
      <c r="H57" s="150">
        <f>ROUND((SUM(M52:M56))/1,2)</f>
        <v>0</v>
      </c>
      <c r="I57" s="150">
        <f>ROUND((SUM(I52:I56))/1,2)</f>
        <v>0</v>
      </c>
      <c r="J57" s="147"/>
      <c r="K57" s="147"/>
      <c r="L57" s="147">
        <f>ROUND((SUM(L52:L56))/1,2)</f>
        <v>0</v>
      </c>
      <c r="M57" s="147">
        <f>ROUND((SUM(M52:M56))/1,2)</f>
        <v>0</v>
      </c>
      <c r="N57" s="147"/>
      <c r="O57" s="147"/>
      <c r="P57" s="174"/>
      <c r="Q57" s="1"/>
      <c r="R57" s="1"/>
      <c r="S57" s="174">
        <f>ROUND((SUM(S52:S56))/1,2)</f>
        <v>36.5</v>
      </c>
      <c r="T57" s="185"/>
      <c r="U57" s="185"/>
      <c r="V57" s="2">
        <f>ROUND((SUM(V52:V56))/1,2)</f>
        <v>0.56000000000000005</v>
      </c>
    </row>
    <row r="58" spans="1:26" x14ac:dyDescent="0.25">
      <c r="A58" s="1"/>
      <c r="B58" s="1"/>
      <c r="C58" s="1"/>
      <c r="D58" s="1"/>
      <c r="E58" s="1"/>
      <c r="F58" s="158"/>
      <c r="G58" s="140"/>
      <c r="H58" s="140"/>
      <c r="I58" s="140"/>
      <c r="J58" s="1"/>
      <c r="K58" s="1"/>
      <c r="L58" s="1"/>
      <c r="M58" s="1"/>
      <c r="N58" s="1"/>
      <c r="O58" s="1"/>
      <c r="P58" s="1"/>
      <c r="Q58" s="1"/>
      <c r="R58" s="1"/>
      <c r="S58" s="1"/>
      <c r="V58" s="1"/>
    </row>
    <row r="59" spans="1:26" x14ac:dyDescent="0.25">
      <c r="A59" s="147"/>
      <c r="B59" s="147"/>
      <c r="C59" s="147"/>
      <c r="D59" s="2" t="s">
        <v>68</v>
      </c>
      <c r="E59" s="147"/>
      <c r="F59" s="162"/>
      <c r="G59" s="150">
        <f>ROUND((SUM(L9:L58))/2,2)</f>
        <v>0</v>
      </c>
      <c r="H59" s="150">
        <f>ROUND((SUM(M9:M58))/2,2)</f>
        <v>0</v>
      </c>
      <c r="I59" s="150">
        <f>ROUND((SUM(I9:I58))/2,2)</f>
        <v>0</v>
      </c>
      <c r="J59" s="147"/>
      <c r="K59" s="147"/>
      <c r="L59" s="147">
        <f>ROUND((SUM(L9:L58))/2,2)</f>
        <v>0</v>
      </c>
      <c r="M59" s="147">
        <f>ROUND((SUM(M9:M58))/2,2)</f>
        <v>0</v>
      </c>
      <c r="N59" s="147"/>
      <c r="O59" s="147"/>
      <c r="P59" s="174"/>
      <c r="Q59" s="1"/>
      <c r="R59" s="1"/>
      <c r="S59" s="174">
        <f>ROUND((SUM(S9:S58))/2,2)</f>
        <v>79.78</v>
      </c>
      <c r="V59" s="2">
        <f>ROUND((SUM(V9:V58))/2,2)</f>
        <v>0.56000000000000005</v>
      </c>
    </row>
    <row r="60" spans="1:26" x14ac:dyDescent="0.25">
      <c r="A60" s="186"/>
      <c r="B60" s="186"/>
      <c r="C60" s="186"/>
      <c r="D60" s="186" t="s">
        <v>74</v>
      </c>
      <c r="E60" s="186"/>
      <c r="F60" s="187"/>
      <c r="G60" s="188">
        <f>ROUND((SUM(L9:L59))/3,2)</f>
        <v>0</v>
      </c>
      <c r="H60" s="188">
        <f>ROUND((SUM(M9:M59))/3,2)</f>
        <v>0</v>
      </c>
      <c r="I60" s="188">
        <f>ROUND((SUM(I9:I59))/3,2)</f>
        <v>0</v>
      </c>
      <c r="J60" s="186"/>
      <c r="K60" s="186">
        <f>ROUND((SUM(K9:K59))/3,2)</f>
        <v>0</v>
      </c>
      <c r="L60" s="186">
        <f>ROUND((SUM(L9:L59))/3,2)</f>
        <v>0</v>
      </c>
      <c r="M60" s="186">
        <f>ROUND((SUM(M9:M59))/3,2)</f>
        <v>0</v>
      </c>
      <c r="N60" s="186"/>
      <c r="O60" s="186"/>
      <c r="P60" s="187"/>
      <c r="Q60" s="186"/>
      <c r="R60" s="186"/>
      <c r="S60" s="187">
        <f>ROUND((SUM(S9:S59))/3,2)</f>
        <v>79.78</v>
      </c>
      <c r="T60" s="189"/>
      <c r="U60" s="189"/>
      <c r="V60" s="186">
        <f>ROUND((SUM(V9:V59))/3,2)</f>
        <v>0.56000000000000005</v>
      </c>
      <c r="Z60">
        <f>(SUM(Z9:Z59))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verticalDpi="0" r:id="rId1"/>
  <headerFooter>
    <oddHeader>&amp;C&amp;B&amp; Rozpočet Protipovodňové opatrenia-Úprava rigolov v obci Hrachovo / Dažďová kanalizácia,opevnenie rigola-ulica Horná</oddHeader>
    <oddFooter>&amp;RStrana &amp;P z &amp;N    &amp;L&amp;7Spracované systémom Systematic® Kalkulus,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1"/>
  <sheetViews>
    <sheetView workbookViewId="0">
      <selection activeCell="B10" sqref="B10:J10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4" t="s">
        <v>224</v>
      </c>
      <c r="C2" s="215"/>
      <c r="D2" s="215"/>
      <c r="E2" s="215"/>
      <c r="F2" s="215"/>
      <c r="G2" s="215"/>
      <c r="H2" s="215"/>
      <c r="I2" s="215"/>
      <c r="J2" s="216"/>
    </row>
    <row r="3" spans="1:23" ht="18" customHeight="1" x14ac:dyDescent="0.25">
      <c r="A3" s="11"/>
      <c r="B3" s="34" t="s">
        <v>168</v>
      </c>
      <c r="C3" s="35"/>
      <c r="D3" s="36"/>
      <c r="E3" s="36"/>
      <c r="F3" s="36"/>
      <c r="G3" s="16"/>
      <c r="H3" s="16"/>
      <c r="I3" s="37" t="s">
        <v>15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17</v>
      </c>
      <c r="J4" s="30"/>
    </row>
    <row r="5" spans="1:23" ht="18" customHeight="1" thickBot="1" x14ac:dyDescent="0.3">
      <c r="A5" s="11"/>
      <c r="B5" s="38" t="s">
        <v>18</v>
      </c>
      <c r="C5" s="19"/>
      <c r="D5" s="16"/>
      <c r="E5" s="16"/>
      <c r="F5" s="39" t="s">
        <v>19</v>
      </c>
      <c r="G5" s="16"/>
      <c r="H5" s="16"/>
      <c r="I5" s="37" t="s">
        <v>20</v>
      </c>
      <c r="J5" s="40" t="s">
        <v>21</v>
      </c>
    </row>
    <row r="6" spans="1:23" ht="20.100000000000001" customHeight="1" thickTop="1" x14ac:dyDescent="0.25">
      <c r="A6" s="11"/>
      <c r="B6" s="208" t="s">
        <v>22</v>
      </c>
      <c r="C6" s="209"/>
      <c r="D6" s="209"/>
      <c r="E6" s="209"/>
      <c r="F6" s="209"/>
      <c r="G6" s="209"/>
      <c r="H6" s="209"/>
      <c r="I6" s="209"/>
      <c r="J6" s="210"/>
    </row>
    <row r="7" spans="1:23" ht="18" customHeight="1" x14ac:dyDescent="0.25">
      <c r="A7" s="11"/>
      <c r="B7" s="49" t="s">
        <v>25</v>
      </c>
      <c r="C7" s="42"/>
      <c r="D7" s="17"/>
      <c r="E7" s="17"/>
      <c r="F7" s="17"/>
      <c r="G7" s="50" t="s">
        <v>26</v>
      </c>
      <c r="H7" s="17"/>
      <c r="I7" s="28"/>
      <c r="J7" s="43"/>
    </row>
    <row r="8" spans="1:23" ht="20.100000000000001" customHeight="1" x14ac:dyDescent="0.25">
      <c r="A8" s="11"/>
      <c r="B8" s="211" t="s">
        <v>23</v>
      </c>
      <c r="C8" s="212"/>
      <c r="D8" s="212"/>
      <c r="E8" s="212"/>
      <c r="F8" s="212"/>
      <c r="G8" s="212"/>
      <c r="H8" s="212"/>
      <c r="I8" s="212"/>
      <c r="J8" s="213"/>
    </row>
    <row r="9" spans="1:23" ht="18" customHeight="1" x14ac:dyDescent="0.25">
      <c r="A9" s="11"/>
      <c r="B9" s="38" t="s">
        <v>27</v>
      </c>
      <c r="C9" s="19"/>
      <c r="D9" s="16"/>
      <c r="E9" s="16"/>
      <c r="F9" s="16"/>
      <c r="G9" s="39" t="s">
        <v>26</v>
      </c>
      <c r="H9" s="16"/>
      <c r="I9" s="27"/>
      <c r="J9" s="30"/>
    </row>
    <row r="10" spans="1:23" ht="20.100000000000001" customHeight="1" x14ac:dyDescent="0.25">
      <c r="A10" s="11"/>
      <c r="B10" s="211" t="s">
        <v>24</v>
      </c>
      <c r="C10" s="212"/>
      <c r="D10" s="212"/>
      <c r="E10" s="212"/>
      <c r="F10" s="212"/>
      <c r="G10" s="212"/>
      <c r="H10" s="212"/>
      <c r="I10" s="212"/>
      <c r="J10" s="213"/>
    </row>
    <row r="11" spans="1:23" ht="18" customHeight="1" thickBot="1" x14ac:dyDescent="0.3">
      <c r="A11" s="11"/>
      <c r="B11" s="38" t="s">
        <v>27</v>
      </c>
      <c r="C11" s="19"/>
      <c r="D11" s="16"/>
      <c r="E11" s="16"/>
      <c r="F11" s="16"/>
      <c r="G11" s="39" t="s">
        <v>26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28</v>
      </c>
      <c r="C15" s="83" t="s">
        <v>6</v>
      </c>
      <c r="D15" s="83" t="s">
        <v>57</v>
      </c>
      <c r="E15" s="84" t="s">
        <v>58</v>
      </c>
      <c r="F15" s="97" t="s">
        <v>59</v>
      </c>
      <c r="G15" s="51" t="s">
        <v>34</v>
      </c>
      <c r="H15" s="54" t="s">
        <v>35</v>
      </c>
      <c r="I15" s="26"/>
      <c r="J15" s="48"/>
    </row>
    <row r="16" spans="1:23" ht="18" customHeight="1" x14ac:dyDescent="0.25">
      <c r="A16" s="11"/>
      <c r="B16" s="85">
        <v>1</v>
      </c>
      <c r="C16" s="86" t="s">
        <v>29</v>
      </c>
      <c r="D16" s="87">
        <f>'Rekap 1498'!B15</f>
        <v>0</v>
      </c>
      <c r="E16" s="88">
        <f>'Rekap 1498'!C15</f>
        <v>0</v>
      </c>
      <c r="F16" s="98">
        <f>'Rekap 1498'!D15</f>
        <v>0</v>
      </c>
      <c r="G16" s="52">
        <v>6</v>
      </c>
      <c r="H16" s="107" t="s">
        <v>36</v>
      </c>
      <c r="I16" s="118"/>
      <c r="J16" s="110">
        <v>0</v>
      </c>
    </row>
    <row r="17" spans="1:26" ht="18" customHeight="1" x14ac:dyDescent="0.25">
      <c r="A17" s="11"/>
      <c r="B17" s="59">
        <v>2</v>
      </c>
      <c r="C17" s="63" t="s">
        <v>30</v>
      </c>
      <c r="D17" s="69"/>
      <c r="E17" s="67"/>
      <c r="F17" s="72"/>
      <c r="G17" s="53">
        <v>7</v>
      </c>
      <c r="H17" s="108" t="s">
        <v>37</v>
      </c>
      <c r="I17" s="118"/>
      <c r="J17" s="111">
        <f>'SO 1498'!Z42</f>
        <v>0</v>
      </c>
    </row>
    <row r="18" spans="1:26" ht="18" customHeight="1" x14ac:dyDescent="0.25">
      <c r="A18" s="11"/>
      <c r="B18" s="60">
        <v>3</v>
      </c>
      <c r="C18" s="64" t="s">
        <v>31</v>
      </c>
      <c r="D18" s="70"/>
      <c r="E18" s="68"/>
      <c r="F18" s="73"/>
      <c r="G18" s="53">
        <v>8</v>
      </c>
      <c r="H18" s="108" t="s">
        <v>38</v>
      </c>
      <c r="I18" s="118"/>
      <c r="J18" s="111">
        <v>0</v>
      </c>
    </row>
    <row r="19" spans="1:26" ht="18" customHeight="1" x14ac:dyDescent="0.25">
      <c r="A19" s="11"/>
      <c r="B19" s="60">
        <v>4</v>
      </c>
      <c r="C19" s="64" t="s">
        <v>32</v>
      </c>
      <c r="D19" s="70"/>
      <c r="E19" s="68"/>
      <c r="F19" s="73"/>
      <c r="G19" s="53">
        <v>9</v>
      </c>
      <c r="H19" s="116"/>
      <c r="I19" s="118"/>
      <c r="J19" s="117"/>
    </row>
    <row r="20" spans="1:26" ht="18" customHeight="1" thickBot="1" x14ac:dyDescent="0.3">
      <c r="A20" s="11"/>
      <c r="B20" s="60">
        <v>5</v>
      </c>
      <c r="C20" s="65" t="s">
        <v>33</v>
      </c>
      <c r="D20" s="71"/>
      <c r="E20" s="92"/>
      <c r="F20" s="99">
        <f>SUM(F16:F19)</f>
        <v>0</v>
      </c>
      <c r="G20" s="53">
        <v>10</v>
      </c>
      <c r="H20" s="108" t="s">
        <v>33</v>
      </c>
      <c r="I20" s="120"/>
      <c r="J20" s="91">
        <f>SUM(J16:J19)</f>
        <v>0</v>
      </c>
    </row>
    <row r="21" spans="1:26" ht="18" customHeight="1" thickTop="1" x14ac:dyDescent="0.25">
      <c r="A21" s="11"/>
      <c r="B21" s="57" t="s">
        <v>46</v>
      </c>
      <c r="C21" s="61" t="s">
        <v>47</v>
      </c>
      <c r="D21" s="66"/>
      <c r="E21" s="18"/>
      <c r="F21" s="90"/>
      <c r="G21" s="57" t="s">
        <v>53</v>
      </c>
      <c r="H21" s="54" t="s">
        <v>47</v>
      </c>
      <c r="I21" s="28"/>
      <c r="J21" s="121"/>
    </row>
    <row r="22" spans="1:26" ht="18" customHeight="1" x14ac:dyDescent="0.25">
      <c r="A22" s="11"/>
      <c r="B22" s="52">
        <v>11</v>
      </c>
      <c r="C22" s="55" t="s">
        <v>48</v>
      </c>
      <c r="D22" s="78"/>
      <c r="E22" s="80" t="s">
        <v>51</v>
      </c>
      <c r="F22" s="72">
        <f>((F16*U22*0)+(F17*V22*0)+(F18*W22*0))/100</f>
        <v>0</v>
      </c>
      <c r="G22" s="52">
        <v>16</v>
      </c>
      <c r="H22" s="107" t="s">
        <v>54</v>
      </c>
      <c r="I22" s="119" t="s">
        <v>51</v>
      </c>
      <c r="J22" s="110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49</v>
      </c>
      <c r="D23" s="58"/>
      <c r="E23" s="80" t="s">
        <v>52</v>
      </c>
      <c r="F23" s="73">
        <f>((F16*U23*0)+(F17*V23*0)+(F18*W23*0))/100</f>
        <v>0</v>
      </c>
      <c r="G23" s="53">
        <v>17</v>
      </c>
      <c r="H23" s="108" t="s">
        <v>55</v>
      </c>
      <c r="I23" s="119" t="s">
        <v>51</v>
      </c>
      <c r="J23" s="111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50</v>
      </c>
      <c r="D24" s="58"/>
      <c r="E24" s="80" t="s">
        <v>51</v>
      </c>
      <c r="F24" s="73">
        <f>((F16*U24*0)+(F17*V24*0)+(F18*W24*0))/100</f>
        <v>0</v>
      </c>
      <c r="G24" s="53">
        <v>18</v>
      </c>
      <c r="H24" s="108" t="s">
        <v>56</v>
      </c>
      <c r="I24" s="119" t="s">
        <v>52</v>
      </c>
      <c r="J24" s="111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18"/>
      <c r="J25" s="117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33</v>
      </c>
      <c r="I26" s="120"/>
      <c r="J26" s="91">
        <f>SUM(J22:J25)+SUM(F22:F25)</f>
        <v>0</v>
      </c>
    </row>
    <row r="27" spans="1:26" ht="18" customHeight="1" thickTop="1" x14ac:dyDescent="0.25">
      <c r="A27" s="11"/>
      <c r="B27" s="93"/>
      <c r="C27" s="132" t="s">
        <v>62</v>
      </c>
      <c r="D27" s="125"/>
      <c r="E27" s="94"/>
      <c r="F27" s="29"/>
      <c r="G27" s="101" t="s">
        <v>39</v>
      </c>
      <c r="H27" s="96" t="s">
        <v>40</v>
      </c>
      <c r="I27" s="28"/>
      <c r="J27" s="31"/>
    </row>
    <row r="28" spans="1:26" ht="18" customHeight="1" x14ac:dyDescent="0.25">
      <c r="A28" s="11"/>
      <c r="B28" s="25"/>
      <c r="C28" s="123"/>
      <c r="D28" s="126"/>
      <c r="E28" s="21"/>
      <c r="F28" s="11"/>
      <c r="G28" s="102">
        <v>21</v>
      </c>
      <c r="H28" s="106" t="s">
        <v>41</v>
      </c>
      <c r="I28" s="113"/>
      <c r="J28" s="89">
        <f>F20+J20+F26+J26</f>
        <v>0</v>
      </c>
    </row>
    <row r="29" spans="1:26" ht="18" customHeight="1" x14ac:dyDescent="0.25">
      <c r="A29" s="11"/>
      <c r="B29" s="74"/>
      <c r="C29" s="124"/>
      <c r="D29" s="127"/>
      <c r="E29" s="21"/>
      <c r="F29" s="11"/>
      <c r="G29" s="52">
        <v>22</v>
      </c>
      <c r="H29" s="107" t="s">
        <v>42</v>
      </c>
      <c r="I29" s="114">
        <f>J28-SUM('SO 1498'!K9:'SO 1498'!K41)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18"/>
      <c r="E30" s="21"/>
      <c r="F30" s="11"/>
      <c r="G30" s="53">
        <v>23</v>
      </c>
      <c r="H30" s="108" t="s">
        <v>43</v>
      </c>
      <c r="I30" s="80">
        <f>SUM('SO 1498'!K9:'SO 1498'!K41)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28"/>
      <c r="D31" s="129"/>
      <c r="E31" s="21"/>
      <c r="F31" s="11"/>
      <c r="G31" s="102">
        <v>24</v>
      </c>
      <c r="H31" s="106" t="s">
        <v>44</v>
      </c>
      <c r="I31" s="105"/>
      <c r="J31" s="122">
        <f>SUM(J28:J30)</f>
        <v>0</v>
      </c>
    </row>
    <row r="32" spans="1:26" ht="18" customHeight="1" thickBot="1" x14ac:dyDescent="0.3">
      <c r="A32" s="11"/>
      <c r="B32" s="41"/>
      <c r="C32" s="109"/>
      <c r="D32" s="115"/>
      <c r="E32" s="75"/>
      <c r="F32" s="76"/>
      <c r="G32" s="52" t="s">
        <v>45</v>
      </c>
      <c r="H32" s="109"/>
      <c r="I32" s="115"/>
      <c r="J32" s="112"/>
    </row>
    <row r="33" spans="1:10" ht="18" customHeight="1" thickTop="1" x14ac:dyDescent="0.25">
      <c r="A33" s="11"/>
      <c r="B33" s="93"/>
      <c r="C33" s="94"/>
      <c r="D33" s="130" t="s">
        <v>60</v>
      </c>
      <c r="E33" s="15"/>
      <c r="F33" s="95"/>
      <c r="G33" s="103">
        <v>26</v>
      </c>
      <c r="H33" s="131" t="s">
        <v>61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7" t="s">
        <v>22</v>
      </c>
      <c r="B1" s="218"/>
      <c r="C1" s="218"/>
      <c r="D1" s="219"/>
      <c r="E1" s="135" t="s">
        <v>19</v>
      </c>
      <c r="F1" s="134"/>
      <c r="W1">
        <v>30.126000000000001</v>
      </c>
    </row>
    <row r="2" spans="1:26" ht="20.100000000000001" customHeight="1" x14ac:dyDescent="0.25">
      <c r="A2" s="217" t="s">
        <v>23</v>
      </c>
      <c r="B2" s="218"/>
      <c r="C2" s="218"/>
      <c r="D2" s="219"/>
      <c r="E2" s="135" t="s">
        <v>17</v>
      </c>
      <c r="F2" s="134"/>
    </row>
    <row r="3" spans="1:26" ht="20.100000000000001" customHeight="1" x14ac:dyDescent="0.25">
      <c r="A3" s="217" t="s">
        <v>24</v>
      </c>
      <c r="B3" s="218"/>
      <c r="C3" s="218"/>
      <c r="D3" s="219"/>
      <c r="E3" s="135" t="s">
        <v>66</v>
      </c>
      <c r="F3" s="134"/>
    </row>
    <row r="4" spans="1:26" x14ac:dyDescent="0.25">
      <c r="A4" s="136" t="s">
        <v>1</v>
      </c>
      <c r="B4" s="133"/>
      <c r="C4" s="133"/>
      <c r="D4" s="133"/>
      <c r="E4" s="133"/>
      <c r="F4" s="133"/>
    </row>
    <row r="5" spans="1:26" x14ac:dyDescent="0.25">
      <c r="A5" s="136" t="s">
        <v>168</v>
      </c>
      <c r="B5" s="133"/>
      <c r="C5" s="133"/>
      <c r="D5" s="133"/>
      <c r="E5" s="133"/>
      <c r="F5" s="133"/>
    </row>
    <row r="6" spans="1:26" x14ac:dyDescent="0.25">
      <c r="A6" s="133"/>
      <c r="B6" s="133"/>
      <c r="C6" s="133"/>
      <c r="D6" s="133"/>
      <c r="E6" s="133"/>
      <c r="F6" s="133"/>
    </row>
    <row r="7" spans="1:26" x14ac:dyDescent="0.25">
      <c r="A7" s="133"/>
      <c r="B7" s="133"/>
      <c r="C7" s="133"/>
      <c r="D7" s="133"/>
      <c r="E7" s="133"/>
      <c r="F7" s="133"/>
    </row>
    <row r="8" spans="1:26" x14ac:dyDescent="0.25">
      <c r="A8" s="137" t="s">
        <v>67</v>
      </c>
      <c r="B8" s="133"/>
      <c r="C8" s="133"/>
      <c r="D8" s="133"/>
      <c r="E8" s="133"/>
      <c r="F8" s="133"/>
    </row>
    <row r="9" spans="1:26" x14ac:dyDescent="0.25">
      <c r="A9" s="138" t="s">
        <v>63</v>
      </c>
      <c r="B9" s="138" t="s">
        <v>57</v>
      </c>
      <c r="C9" s="138" t="s">
        <v>58</v>
      </c>
      <c r="D9" s="138" t="s">
        <v>33</v>
      </c>
      <c r="E9" s="138" t="s">
        <v>64</v>
      </c>
      <c r="F9" s="138" t="s">
        <v>65</v>
      </c>
    </row>
    <row r="10" spans="1:26" x14ac:dyDescent="0.25">
      <c r="A10" s="145" t="s">
        <v>68</v>
      </c>
      <c r="B10" s="146"/>
      <c r="C10" s="142"/>
      <c r="D10" s="142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x14ac:dyDescent="0.25">
      <c r="A11" s="147" t="s">
        <v>69</v>
      </c>
      <c r="B11" s="148">
        <f>'SO 1498'!L18</f>
        <v>0</v>
      </c>
      <c r="C11" s="148">
        <f>'SO 1498'!M18</f>
        <v>0</v>
      </c>
      <c r="D11" s="148">
        <f>'SO 1498'!I18</f>
        <v>0</v>
      </c>
      <c r="E11" s="149">
        <f>'SO 1498'!S18</f>
        <v>3.2</v>
      </c>
      <c r="F11" s="149">
        <f>'SO 1498'!V18</f>
        <v>0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x14ac:dyDescent="0.25">
      <c r="A12" s="147" t="s">
        <v>70</v>
      </c>
      <c r="B12" s="148">
        <f>'SO 1498'!L28</f>
        <v>0</v>
      </c>
      <c r="C12" s="148">
        <f>'SO 1498'!M28</f>
        <v>0</v>
      </c>
      <c r="D12" s="148">
        <f>'SO 1498'!I28</f>
        <v>0</v>
      </c>
      <c r="E12" s="149">
        <f>'SO 1498'!S28</f>
        <v>26.69</v>
      </c>
      <c r="F12" s="149">
        <f>'SO 1498'!V28</f>
        <v>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x14ac:dyDescent="0.25">
      <c r="A13" s="147" t="s">
        <v>72</v>
      </c>
      <c r="B13" s="148">
        <f>'SO 1498'!L33</f>
        <v>0</v>
      </c>
      <c r="C13" s="148">
        <f>'SO 1498'!M33</f>
        <v>0</v>
      </c>
      <c r="D13" s="148">
        <f>'SO 1498'!I33</f>
        <v>0</v>
      </c>
      <c r="E13" s="149">
        <f>'SO 1498'!S33</f>
        <v>7.0000000000000007E-2</v>
      </c>
      <c r="F13" s="149">
        <f>'SO 1498'!V33</f>
        <v>0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x14ac:dyDescent="0.25">
      <c r="A14" s="147" t="s">
        <v>73</v>
      </c>
      <c r="B14" s="148">
        <f>'SO 1498'!L39</f>
        <v>0</v>
      </c>
      <c r="C14" s="148">
        <f>'SO 1498'!M39</f>
        <v>0</v>
      </c>
      <c r="D14" s="148">
        <f>'SO 1498'!I39</f>
        <v>0</v>
      </c>
      <c r="E14" s="149">
        <f>'SO 1498'!S39</f>
        <v>15.7</v>
      </c>
      <c r="F14" s="149">
        <f>'SO 1498'!V39</f>
        <v>1.1000000000000001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x14ac:dyDescent="0.25">
      <c r="A15" s="2" t="s">
        <v>68</v>
      </c>
      <c r="B15" s="150">
        <f>'SO 1498'!L41</f>
        <v>0</v>
      </c>
      <c r="C15" s="150">
        <f>'SO 1498'!M41</f>
        <v>0</v>
      </c>
      <c r="D15" s="150">
        <f>'SO 1498'!I41</f>
        <v>0</v>
      </c>
      <c r="E15" s="151">
        <f>'SO 1498'!S41</f>
        <v>45.66</v>
      </c>
      <c r="F15" s="151">
        <f>'SO 1498'!V41</f>
        <v>1.1000000000000001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x14ac:dyDescent="0.25">
      <c r="A16" s="1"/>
      <c r="B16" s="140"/>
      <c r="C16" s="140"/>
      <c r="D16" s="140"/>
      <c r="E16" s="139"/>
      <c r="F16" s="139"/>
    </row>
    <row r="17" spans="1:26" x14ac:dyDescent="0.25">
      <c r="A17" s="2" t="s">
        <v>74</v>
      </c>
      <c r="B17" s="150">
        <f>'SO 1498'!L42</f>
        <v>0</v>
      </c>
      <c r="C17" s="150">
        <f>'SO 1498'!M42</f>
        <v>0</v>
      </c>
      <c r="D17" s="150">
        <f>'SO 1498'!I42</f>
        <v>0</v>
      </c>
      <c r="E17" s="151">
        <f>'SO 1498'!S42</f>
        <v>45.66</v>
      </c>
      <c r="F17" s="151">
        <f>'SO 1498'!V42</f>
        <v>1.1000000000000001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x14ac:dyDescent="0.25">
      <c r="A18" s="1"/>
      <c r="B18" s="140"/>
      <c r="C18" s="140"/>
      <c r="D18" s="140"/>
      <c r="E18" s="139"/>
      <c r="F18" s="139"/>
    </row>
    <row r="19" spans="1:26" x14ac:dyDescent="0.25">
      <c r="A19" s="1"/>
      <c r="B19" s="140"/>
      <c r="C19" s="140"/>
      <c r="D19" s="140"/>
      <c r="E19" s="139"/>
      <c r="F19" s="139"/>
    </row>
    <row r="20" spans="1:26" x14ac:dyDescent="0.25">
      <c r="A20" s="1"/>
      <c r="B20" s="140"/>
      <c r="C20" s="140"/>
      <c r="D20" s="140"/>
      <c r="E20" s="139"/>
      <c r="F20" s="139"/>
    </row>
    <row r="21" spans="1:26" x14ac:dyDescent="0.25">
      <c r="A21" s="1"/>
      <c r="B21" s="140"/>
      <c r="C21" s="140"/>
      <c r="D21" s="140"/>
      <c r="E21" s="139"/>
      <c r="F21" s="139"/>
    </row>
    <row r="22" spans="1:26" x14ac:dyDescent="0.25">
      <c r="A22" s="1"/>
      <c r="B22" s="140"/>
      <c r="C22" s="140"/>
      <c r="D22" s="140"/>
      <c r="E22" s="139"/>
      <c r="F22" s="139"/>
    </row>
    <row r="23" spans="1:26" x14ac:dyDescent="0.25">
      <c r="A23" s="1"/>
      <c r="B23" s="140"/>
      <c r="C23" s="140"/>
      <c r="D23" s="140"/>
      <c r="E23" s="139"/>
      <c r="F23" s="139"/>
    </row>
    <row r="24" spans="1:26" x14ac:dyDescent="0.25">
      <c r="A24" s="1"/>
      <c r="B24" s="140"/>
      <c r="C24" s="140"/>
      <c r="D24" s="140"/>
      <c r="E24" s="139"/>
      <c r="F24" s="139"/>
    </row>
    <row r="25" spans="1:26" x14ac:dyDescent="0.25">
      <c r="A25" s="1"/>
      <c r="B25" s="140"/>
      <c r="C25" s="140"/>
      <c r="D25" s="140"/>
      <c r="E25" s="139"/>
      <c r="F25" s="139"/>
    </row>
    <row r="26" spans="1:26" x14ac:dyDescent="0.25">
      <c r="A26" s="1"/>
      <c r="B26" s="140"/>
      <c r="C26" s="140"/>
      <c r="D26" s="140"/>
      <c r="E26" s="139"/>
      <c r="F26" s="139"/>
    </row>
    <row r="27" spans="1:26" x14ac:dyDescent="0.25">
      <c r="A27" s="1"/>
      <c r="B27" s="140"/>
      <c r="C27" s="140"/>
      <c r="D27" s="140"/>
      <c r="E27" s="139"/>
      <c r="F27" s="139"/>
    </row>
    <row r="28" spans="1:26" x14ac:dyDescent="0.25">
      <c r="A28" s="1"/>
      <c r="B28" s="140"/>
      <c r="C28" s="140"/>
      <c r="D28" s="140"/>
      <c r="E28" s="139"/>
      <c r="F28" s="139"/>
    </row>
    <row r="29" spans="1:26" x14ac:dyDescent="0.25">
      <c r="A29" s="1"/>
      <c r="B29" s="140"/>
      <c r="C29" s="140"/>
      <c r="D29" s="140"/>
      <c r="E29" s="139"/>
      <c r="F29" s="139"/>
    </row>
    <row r="30" spans="1:26" x14ac:dyDescent="0.25">
      <c r="A30" s="1"/>
      <c r="B30" s="140"/>
      <c r="C30" s="140"/>
      <c r="D30" s="140"/>
      <c r="E30" s="139"/>
      <c r="F30" s="139"/>
    </row>
    <row r="31" spans="1:26" x14ac:dyDescent="0.25">
      <c r="A31" s="1"/>
      <c r="B31" s="140"/>
      <c r="C31" s="140"/>
      <c r="D31" s="140"/>
      <c r="E31" s="139"/>
      <c r="F31" s="139"/>
    </row>
    <row r="32" spans="1:26" x14ac:dyDescent="0.25">
      <c r="A32" s="1"/>
      <c r="B32" s="140"/>
      <c r="C32" s="140"/>
      <c r="D32" s="140"/>
      <c r="E32" s="139"/>
      <c r="F32" s="139"/>
    </row>
    <row r="33" spans="1:6" x14ac:dyDescent="0.25">
      <c r="A33" s="1"/>
      <c r="B33" s="140"/>
      <c r="C33" s="140"/>
      <c r="D33" s="140"/>
      <c r="E33" s="139"/>
      <c r="F33" s="139"/>
    </row>
    <row r="34" spans="1:6" x14ac:dyDescent="0.25">
      <c r="A34" s="1"/>
      <c r="B34" s="140"/>
      <c r="C34" s="140"/>
      <c r="D34" s="140"/>
      <c r="E34" s="139"/>
      <c r="F34" s="139"/>
    </row>
    <row r="35" spans="1:6" x14ac:dyDescent="0.25">
      <c r="A35" s="1"/>
      <c r="B35" s="140"/>
      <c r="C35" s="140"/>
      <c r="D35" s="140"/>
      <c r="E35" s="139"/>
      <c r="F35" s="139"/>
    </row>
    <row r="36" spans="1:6" x14ac:dyDescent="0.25">
      <c r="A36" s="1"/>
      <c r="B36" s="140"/>
      <c r="C36" s="140"/>
      <c r="D36" s="140"/>
      <c r="E36" s="139"/>
      <c r="F36" s="139"/>
    </row>
    <row r="37" spans="1:6" x14ac:dyDescent="0.25">
      <c r="A37" s="1"/>
      <c r="B37" s="140"/>
      <c r="C37" s="140"/>
      <c r="D37" s="140"/>
      <c r="E37" s="139"/>
      <c r="F37" s="139"/>
    </row>
    <row r="38" spans="1:6" x14ac:dyDescent="0.25">
      <c r="A38" s="1"/>
      <c r="B38" s="140"/>
      <c r="C38" s="140"/>
      <c r="D38" s="140"/>
      <c r="E38" s="139"/>
      <c r="F38" s="139"/>
    </row>
    <row r="39" spans="1:6" x14ac:dyDescent="0.25">
      <c r="A39" s="1"/>
      <c r="B39" s="140"/>
      <c r="C39" s="140"/>
      <c r="D39" s="140"/>
      <c r="E39" s="139"/>
      <c r="F39" s="139"/>
    </row>
    <row r="40" spans="1:6" x14ac:dyDescent="0.25">
      <c r="A40" s="1"/>
      <c r="B40" s="140"/>
      <c r="C40" s="140"/>
      <c r="D40" s="140"/>
      <c r="E40" s="139"/>
      <c r="F40" s="139"/>
    </row>
    <row r="41" spans="1:6" x14ac:dyDescent="0.25">
      <c r="A41" s="1"/>
      <c r="B41" s="140"/>
      <c r="C41" s="140"/>
      <c r="D41" s="140"/>
      <c r="E41" s="139"/>
      <c r="F41" s="139"/>
    </row>
    <row r="42" spans="1:6" x14ac:dyDescent="0.25">
      <c r="A42" s="1"/>
      <c r="B42" s="140"/>
      <c r="C42" s="140"/>
      <c r="D42" s="140"/>
      <c r="E42" s="139"/>
      <c r="F42" s="139"/>
    </row>
    <row r="43" spans="1:6" x14ac:dyDescent="0.25">
      <c r="A43" s="1"/>
      <c r="B43" s="140"/>
      <c r="C43" s="140"/>
      <c r="D43" s="140"/>
      <c r="E43" s="139"/>
      <c r="F43" s="139"/>
    </row>
    <row r="44" spans="1:6" x14ac:dyDescent="0.25">
      <c r="A44" s="1"/>
      <c r="B44" s="140"/>
      <c r="C44" s="140"/>
      <c r="D44" s="140"/>
      <c r="E44" s="139"/>
      <c r="F44" s="139"/>
    </row>
    <row r="45" spans="1:6" x14ac:dyDescent="0.25">
      <c r="A45" s="1"/>
      <c r="B45" s="140"/>
      <c r="C45" s="140"/>
      <c r="D45" s="140"/>
      <c r="E45" s="139"/>
      <c r="F45" s="139"/>
    </row>
    <row r="46" spans="1:6" x14ac:dyDescent="0.25">
      <c r="A46" s="1"/>
      <c r="B46" s="140"/>
      <c r="C46" s="140"/>
      <c r="D46" s="140"/>
      <c r="E46" s="139"/>
      <c r="F46" s="139"/>
    </row>
    <row r="47" spans="1:6" x14ac:dyDescent="0.25">
      <c r="A47" s="1"/>
      <c r="B47" s="140"/>
      <c r="C47" s="140"/>
      <c r="D47" s="140"/>
      <c r="E47" s="139"/>
      <c r="F47" s="139"/>
    </row>
    <row r="48" spans="1:6" x14ac:dyDescent="0.25">
      <c r="A48" s="1"/>
      <c r="B48" s="140"/>
      <c r="C48" s="140"/>
      <c r="D48" s="140"/>
      <c r="E48" s="139"/>
      <c r="F48" s="139"/>
    </row>
    <row r="49" spans="1:6" x14ac:dyDescent="0.25">
      <c r="A49" s="1"/>
      <c r="B49" s="140"/>
      <c r="C49" s="140"/>
      <c r="D49" s="140"/>
      <c r="E49" s="139"/>
      <c r="F49" s="139"/>
    </row>
    <row r="50" spans="1:6" x14ac:dyDescent="0.25">
      <c r="A50" s="1"/>
      <c r="B50" s="140"/>
      <c r="C50" s="140"/>
      <c r="D50" s="140"/>
      <c r="E50" s="139"/>
      <c r="F50" s="139"/>
    </row>
    <row r="51" spans="1:6" x14ac:dyDescent="0.25">
      <c r="A51" s="1"/>
      <c r="B51" s="140"/>
      <c r="C51" s="140"/>
      <c r="D51" s="140"/>
      <c r="E51" s="139"/>
      <c r="F51" s="139"/>
    </row>
    <row r="52" spans="1:6" x14ac:dyDescent="0.25">
      <c r="A52" s="1"/>
      <c r="B52" s="140"/>
      <c r="C52" s="140"/>
      <c r="D52" s="140"/>
      <c r="E52" s="139"/>
      <c r="F52" s="139"/>
    </row>
    <row r="53" spans="1:6" x14ac:dyDescent="0.25">
      <c r="A53" s="1"/>
      <c r="B53" s="140"/>
      <c r="C53" s="140"/>
      <c r="D53" s="140"/>
      <c r="E53" s="139"/>
      <c r="F53" s="139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2"/>
  <sheetViews>
    <sheetView workbookViewId="0">
      <pane ySplit="8" topLeftCell="A9" activePane="bottomLeft" state="frozen"/>
      <selection pane="bottomLeft" activeCell="D15" sqref="D15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5"/>
      <c r="B1" s="220" t="s">
        <v>22</v>
      </c>
      <c r="C1" s="221"/>
      <c r="D1" s="221"/>
      <c r="E1" s="221"/>
      <c r="F1" s="221"/>
      <c r="G1" s="221"/>
      <c r="H1" s="222"/>
      <c r="I1" s="156" t="s">
        <v>19</v>
      </c>
      <c r="J1" s="155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5"/>
      <c r="B2" s="220" t="s">
        <v>23</v>
      </c>
      <c r="C2" s="221"/>
      <c r="D2" s="221"/>
      <c r="E2" s="221"/>
      <c r="F2" s="221"/>
      <c r="G2" s="221"/>
      <c r="H2" s="222"/>
      <c r="I2" s="156" t="s">
        <v>17</v>
      </c>
      <c r="J2" s="15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5"/>
      <c r="B3" s="220" t="s">
        <v>24</v>
      </c>
      <c r="C3" s="221"/>
      <c r="D3" s="221"/>
      <c r="E3" s="221"/>
      <c r="F3" s="221"/>
      <c r="G3" s="221"/>
      <c r="H3" s="222"/>
      <c r="I3" s="156" t="s">
        <v>85</v>
      </c>
      <c r="J3" s="155"/>
      <c r="K3" s="3"/>
      <c r="L3" s="3"/>
      <c r="M3" s="3"/>
      <c r="N3" s="3"/>
      <c r="O3" s="3"/>
      <c r="P3" s="5" t="s">
        <v>21</v>
      </c>
      <c r="Q3" s="1"/>
      <c r="R3" s="1"/>
      <c r="S3" s="3"/>
      <c r="V3" s="3"/>
    </row>
    <row r="4" spans="1:26" x14ac:dyDescent="0.25">
      <c r="A4" s="3"/>
      <c r="B4" s="5" t="s">
        <v>225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157" t="s">
        <v>168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2"/>
      <c r="B7" s="13" t="s">
        <v>67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 x14ac:dyDescent="0.25">
      <c r="A8" s="159" t="s">
        <v>75</v>
      </c>
      <c r="B8" s="159" t="s">
        <v>76</v>
      </c>
      <c r="C8" s="159" t="s">
        <v>77</v>
      </c>
      <c r="D8" s="159" t="s">
        <v>78</v>
      </c>
      <c r="E8" s="159" t="s">
        <v>79</v>
      </c>
      <c r="F8" s="159" t="s">
        <v>80</v>
      </c>
      <c r="G8" s="159" t="s">
        <v>57</v>
      </c>
      <c r="H8" s="159" t="s">
        <v>58</v>
      </c>
      <c r="I8" s="159" t="s">
        <v>81</v>
      </c>
      <c r="J8" s="159"/>
      <c r="K8" s="159"/>
      <c r="L8" s="159"/>
      <c r="M8" s="159"/>
      <c r="N8" s="159"/>
      <c r="O8" s="159"/>
      <c r="P8" s="159" t="s">
        <v>82</v>
      </c>
      <c r="Q8" s="153"/>
      <c r="R8" s="153"/>
      <c r="S8" s="159" t="s">
        <v>83</v>
      </c>
      <c r="T8" s="154"/>
      <c r="U8" s="154"/>
      <c r="V8" s="159" t="s">
        <v>84</v>
      </c>
      <c r="W8" s="152"/>
      <c r="X8" s="152"/>
      <c r="Y8" s="152"/>
      <c r="Z8" s="152"/>
    </row>
    <row r="9" spans="1:26" x14ac:dyDescent="0.25">
      <c r="A9" s="141"/>
      <c r="B9" s="141"/>
      <c r="C9" s="160"/>
      <c r="D9" s="145" t="s">
        <v>68</v>
      </c>
      <c r="E9" s="141"/>
      <c r="F9" s="161"/>
      <c r="G9" s="142"/>
      <c r="H9" s="142"/>
      <c r="I9" s="142"/>
      <c r="J9" s="141"/>
      <c r="K9" s="141"/>
      <c r="L9" s="141"/>
      <c r="M9" s="141"/>
      <c r="N9" s="141"/>
      <c r="O9" s="141"/>
      <c r="P9" s="141"/>
      <c r="Q9" s="147"/>
      <c r="R9" s="147"/>
      <c r="S9" s="141"/>
      <c r="T9" s="144"/>
      <c r="U9" s="144"/>
      <c r="V9" s="141"/>
      <c r="W9" s="144"/>
      <c r="X9" s="144"/>
      <c r="Y9" s="144"/>
      <c r="Z9" s="144"/>
    </row>
    <row r="10" spans="1:26" x14ac:dyDescent="0.25">
      <c r="A10" s="147"/>
      <c r="B10" s="147"/>
      <c r="C10" s="163">
        <v>1</v>
      </c>
      <c r="D10" s="163" t="s">
        <v>69</v>
      </c>
      <c r="E10" s="147"/>
      <c r="F10" s="162"/>
      <c r="G10" s="148"/>
      <c r="H10" s="148"/>
      <c r="I10" s="148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4"/>
      <c r="U10" s="144"/>
      <c r="V10" s="147"/>
      <c r="W10" s="144"/>
      <c r="X10" s="144"/>
      <c r="Y10" s="144"/>
      <c r="Z10" s="144"/>
    </row>
    <row r="11" spans="1:26" ht="24.95" customHeight="1" x14ac:dyDescent="0.25">
      <c r="A11" s="169"/>
      <c r="B11" s="164" t="s">
        <v>86</v>
      </c>
      <c r="C11" s="170" t="s">
        <v>94</v>
      </c>
      <c r="D11" s="164" t="s">
        <v>95</v>
      </c>
      <c r="E11" s="164" t="s">
        <v>89</v>
      </c>
      <c r="F11" s="165">
        <v>17.059999999999999</v>
      </c>
      <c r="G11" s="166">
        <v>0</v>
      </c>
      <c r="H11" s="166">
        <v>0</v>
      </c>
      <c r="I11" s="166">
        <f t="shared" ref="I11:I17" si="0">ROUND(F11*(G11+H11),2)</f>
        <v>0</v>
      </c>
      <c r="J11" s="164">
        <f t="shared" ref="J11:J17" si="1">ROUND(F11*(N11),2)</f>
        <v>0</v>
      </c>
      <c r="K11" s="167">
        <f t="shared" ref="K11:K17" si="2">ROUND(F11*(O11),2)</f>
        <v>0</v>
      </c>
      <c r="L11" s="167">
        <f t="shared" ref="L11:L17" si="3">ROUND(F11*(G11),2)</f>
        <v>0</v>
      </c>
      <c r="M11" s="167">
        <f t="shared" ref="M11:M17" si="4">ROUND(F11*(H11),2)</f>
        <v>0</v>
      </c>
      <c r="N11" s="167">
        <v>0</v>
      </c>
      <c r="O11" s="167"/>
      <c r="P11" s="171"/>
      <c r="Q11" s="171"/>
      <c r="R11" s="171"/>
      <c r="S11" s="172">
        <f t="shared" ref="S11:S17" si="5">ROUND(F11*(P11),3)</f>
        <v>0</v>
      </c>
      <c r="T11" s="168"/>
      <c r="U11" s="168"/>
      <c r="V11" s="173"/>
      <c r="Z11">
        <v>0</v>
      </c>
    </row>
    <row r="12" spans="1:26" ht="24.95" customHeight="1" x14ac:dyDescent="0.25">
      <c r="A12" s="169"/>
      <c r="B12" s="164" t="s">
        <v>86</v>
      </c>
      <c r="C12" s="170" t="s">
        <v>96</v>
      </c>
      <c r="D12" s="164" t="s">
        <v>97</v>
      </c>
      <c r="E12" s="164" t="s">
        <v>89</v>
      </c>
      <c r="F12" s="165">
        <v>17.059999999999999</v>
      </c>
      <c r="G12" s="166">
        <v>0</v>
      </c>
      <c r="H12" s="166">
        <v>0</v>
      </c>
      <c r="I12" s="166">
        <f t="shared" si="0"/>
        <v>0</v>
      </c>
      <c r="J12" s="164">
        <f t="shared" si="1"/>
        <v>0</v>
      </c>
      <c r="K12" s="167">
        <f t="shared" si="2"/>
        <v>0</v>
      </c>
      <c r="L12" s="167">
        <f t="shared" si="3"/>
        <v>0</v>
      </c>
      <c r="M12" s="167">
        <f t="shared" si="4"/>
        <v>0</v>
      </c>
      <c r="N12" s="167">
        <v>0</v>
      </c>
      <c r="O12" s="167"/>
      <c r="P12" s="171"/>
      <c r="Q12" s="171"/>
      <c r="R12" s="171"/>
      <c r="S12" s="172">
        <f t="shared" si="5"/>
        <v>0</v>
      </c>
      <c r="T12" s="168"/>
      <c r="U12" s="168"/>
      <c r="V12" s="173"/>
      <c r="Z12">
        <v>0</v>
      </c>
    </row>
    <row r="13" spans="1:26" ht="24.95" customHeight="1" x14ac:dyDescent="0.25">
      <c r="A13" s="169"/>
      <c r="B13" s="164" t="s">
        <v>86</v>
      </c>
      <c r="C13" s="170" t="s">
        <v>90</v>
      </c>
      <c r="D13" s="164" t="s">
        <v>91</v>
      </c>
      <c r="E13" s="164" t="s">
        <v>89</v>
      </c>
      <c r="F13" s="165">
        <v>17.059999999999999</v>
      </c>
      <c r="G13" s="166">
        <v>0</v>
      </c>
      <c r="H13" s="166">
        <v>0</v>
      </c>
      <c r="I13" s="166">
        <f t="shared" si="0"/>
        <v>0</v>
      </c>
      <c r="J13" s="164">
        <f t="shared" si="1"/>
        <v>0</v>
      </c>
      <c r="K13" s="167">
        <f t="shared" si="2"/>
        <v>0</v>
      </c>
      <c r="L13" s="167">
        <f t="shared" si="3"/>
        <v>0</v>
      </c>
      <c r="M13" s="167">
        <f t="shared" si="4"/>
        <v>0</v>
      </c>
      <c r="N13" s="167">
        <v>0</v>
      </c>
      <c r="O13" s="167"/>
      <c r="P13" s="171"/>
      <c r="Q13" s="171"/>
      <c r="R13" s="171"/>
      <c r="S13" s="172">
        <f t="shared" si="5"/>
        <v>0</v>
      </c>
      <c r="T13" s="168"/>
      <c r="U13" s="168"/>
      <c r="V13" s="173"/>
      <c r="Z13">
        <v>0</v>
      </c>
    </row>
    <row r="14" spans="1:26" ht="24.95" customHeight="1" x14ac:dyDescent="0.25">
      <c r="A14" s="169"/>
      <c r="B14" s="164" t="s">
        <v>86</v>
      </c>
      <c r="C14" s="170" t="s">
        <v>169</v>
      </c>
      <c r="D14" s="164" t="s">
        <v>170</v>
      </c>
      <c r="E14" s="164" t="s">
        <v>120</v>
      </c>
      <c r="F14" s="165">
        <v>46.5</v>
      </c>
      <c r="G14" s="166">
        <v>0</v>
      </c>
      <c r="H14" s="166">
        <v>0</v>
      </c>
      <c r="I14" s="166">
        <f t="shared" si="0"/>
        <v>0</v>
      </c>
      <c r="J14" s="164">
        <f t="shared" si="1"/>
        <v>0</v>
      </c>
      <c r="K14" s="167">
        <f t="shared" si="2"/>
        <v>0</v>
      </c>
      <c r="L14" s="167">
        <f t="shared" si="3"/>
        <v>0</v>
      </c>
      <c r="M14" s="167">
        <f t="shared" si="4"/>
        <v>0</v>
      </c>
      <c r="N14" s="167">
        <v>0</v>
      </c>
      <c r="O14" s="167"/>
      <c r="P14" s="171"/>
      <c r="Q14" s="171"/>
      <c r="R14" s="171"/>
      <c r="S14" s="172">
        <f t="shared" si="5"/>
        <v>0</v>
      </c>
      <c r="T14" s="168"/>
      <c r="U14" s="168"/>
      <c r="V14" s="173"/>
      <c r="Z14">
        <v>0</v>
      </c>
    </row>
    <row r="15" spans="1:26" ht="24.95" customHeight="1" x14ac:dyDescent="0.25">
      <c r="A15" s="169"/>
      <c r="B15" s="164" t="s">
        <v>86</v>
      </c>
      <c r="C15" s="170" t="s">
        <v>92</v>
      </c>
      <c r="D15" s="164" t="s">
        <v>93</v>
      </c>
      <c r="E15" s="164" t="s">
        <v>89</v>
      </c>
      <c r="F15" s="165">
        <v>17.059999999999999</v>
      </c>
      <c r="G15" s="166">
        <v>0</v>
      </c>
      <c r="H15" s="166">
        <v>0</v>
      </c>
      <c r="I15" s="166">
        <f t="shared" si="0"/>
        <v>0</v>
      </c>
      <c r="J15" s="164">
        <f t="shared" si="1"/>
        <v>0</v>
      </c>
      <c r="K15" s="167">
        <f t="shared" si="2"/>
        <v>0</v>
      </c>
      <c r="L15" s="167">
        <f t="shared" si="3"/>
        <v>0</v>
      </c>
      <c r="M15" s="167">
        <f t="shared" si="4"/>
        <v>0</v>
      </c>
      <c r="N15" s="167">
        <v>0</v>
      </c>
      <c r="O15" s="167"/>
      <c r="P15" s="171"/>
      <c r="Q15" s="171"/>
      <c r="R15" s="171"/>
      <c r="S15" s="172">
        <f t="shared" si="5"/>
        <v>0</v>
      </c>
      <c r="T15" s="168"/>
      <c r="U15" s="168"/>
      <c r="V15" s="173"/>
      <c r="Z15">
        <v>0</v>
      </c>
    </row>
    <row r="16" spans="1:26" ht="24.95" customHeight="1" x14ac:dyDescent="0.25">
      <c r="A16" s="169"/>
      <c r="B16" s="164" t="s">
        <v>86</v>
      </c>
      <c r="C16" s="170" t="s">
        <v>110</v>
      </c>
      <c r="D16" s="164" t="s">
        <v>111</v>
      </c>
      <c r="E16" s="164" t="s">
        <v>89</v>
      </c>
      <c r="F16" s="165">
        <v>2</v>
      </c>
      <c r="G16" s="166">
        <v>0</v>
      </c>
      <c r="H16" s="166">
        <v>0</v>
      </c>
      <c r="I16" s="166">
        <f t="shared" si="0"/>
        <v>0</v>
      </c>
      <c r="J16" s="164">
        <f t="shared" si="1"/>
        <v>0</v>
      </c>
      <c r="K16" s="167">
        <f t="shared" si="2"/>
        <v>0</v>
      </c>
      <c r="L16" s="167">
        <f t="shared" si="3"/>
        <v>0</v>
      </c>
      <c r="M16" s="167">
        <f t="shared" si="4"/>
        <v>0</v>
      </c>
      <c r="N16" s="167">
        <v>0</v>
      </c>
      <c r="O16" s="167"/>
      <c r="P16" s="171"/>
      <c r="Q16" s="171"/>
      <c r="R16" s="171"/>
      <c r="S16" s="172">
        <f t="shared" si="5"/>
        <v>0</v>
      </c>
      <c r="T16" s="168"/>
      <c r="U16" s="168"/>
      <c r="V16" s="173"/>
      <c r="Z16">
        <v>0</v>
      </c>
    </row>
    <row r="17" spans="1:26" ht="24.95" customHeight="1" x14ac:dyDescent="0.25">
      <c r="A17" s="180"/>
      <c r="B17" s="175" t="s">
        <v>171</v>
      </c>
      <c r="C17" s="181" t="s">
        <v>172</v>
      </c>
      <c r="D17" s="175" t="s">
        <v>173</v>
      </c>
      <c r="E17" s="175" t="s">
        <v>174</v>
      </c>
      <c r="F17" s="176">
        <v>3.2</v>
      </c>
      <c r="G17" s="177">
        <v>0</v>
      </c>
      <c r="H17" s="177">
        <v>0</v>
      </c>
      <c r="I17" s="177">
        <f t="shared" si="0"/>
        <v>0</v>
      </c>
      <c r="J17" s="175">
        <f t="shared" si="1"/>
        <v>0</v>
      </c>
      <c r="K17" s="178">
        <f t="shared" si="2"/>
        <v>0</v>
      </c>
      <c r="L17" s="178">
        <f t="shared" si="3"/>
        <v>0</v>
      </c>
      <c r="M17" s="178">
        <f t="shared" si="4"/>
        <v>0</v>
      </c>
      <c r="N17" s="178">
        <v>0</v>
      </c>
      <c r="O17" s="178"/>
      <c r="P17" s="183">
        <v>1</v>
      </c>
      <c r="Q17" s="184"/>
      <c r="R17" s="184">
        <v>1</v>
      </c>
      <c r="S17" s="182">
        <f t="shared" si="5"/>
        <v>3.2</v>
      </c>
      <c r="T17" s="179"/>
      <c r="U17" s="179"/>
      <c r="V17" s="183"/>
      <c r="Z17">
        <v>0</v>
      </c>
    </row>
    <row r="18" spans="1:26" x14ac:dyDescent="0.25">
      <c r="A18" s="147"/>
      <c r="B18" s="147"/>
      <c r="C18" s="163">
        <v>1</v>
      </c>
      <c r="D18" s="163" t="s">
        <v>69</v>
      </c>
      <c r="E18" s="147"/>
      <c r="F18" s="162"/>
      <c r="G18" s="150">
        <f>ROUND((SUM(L10:L17))/1,2)</f>
        <v>0</v>
      </c>
      <c r="H18" s="150">
        <f>ROUND((SUM(M10:M17))/1,2)</f>
        <v>0</v>
      </c>
      <c r="I18" s="150">
        <f>ROUND((SUM(I10:I17))/1,2)</f>
        <v>0</v>
      </c>
      <c r="J18" s="147"/>
      <c r="K18" s="147"/>
      <c r="L18" s="147">
        <f>ROUND((SUM(L10:L17))/1,2)</f>
        <v>0</v>
      </c>
      <c r="M18" s="147">
        <f>ROUND((SUM(M10:M17))/1,2)</f>
        <v>0</v>
      </c>
      <c r="N18" s="147"/>
      <c r="O18" s="147"/>
      <c r="P18" s="174"/>
      <c r="Q18" s="147"/>
      <c r="R18" s="147"/>
      <c r="S18" s="174">
        <f>ROUND((SUM(S10:S17))/1,2)</f>
        <v>3.2</v>
      </c>
      <c r="T18" s="144"/>
      <c r="U18" s="144"/>
      <c r="V18" s="2">
        <f>ROUND((SUM(V10:V17))/1,2)</f>
        <v>0</v>
      </c>
      <c r="W18" s="144"/>
      <c r="X18" s="144"/>
      <c r="Y18" s="144"/>
      <c r="Z18" s="144"/>
    </row>
    <row r="19" spans="1:26" x14ac:dyDescent="0.25">
      <c r="A19" s="1"/>
      <c r="B19" s="1"/>
      <c r="C19" s="1"/>
      <c r="D19" s="1"/>
      <c r="E19" s="1"/>
      <c r="F19" s="158"/>
      <c r="G19" s="140"/>
      <c r="H19" s="140"/>
      <c r="I19" s="140"/>
      <c r="J19" s="1"/>
      <c r="K19" s="1"/>
      <c r="L19" s="1"/>
      <c r="M19" s="1"/>
      <c r="N19" s="1"/>
      <c r="O19" s="1"/>
      <c r="P19" s="1"/>
      <c r="Q19" s="1"/>
      <c r="R19" s="1"/>
      <c r="S19" s="1"/>
      <c r="V19" s="1"/>
    </row>
    <row r="20" spans="1:26" x14ac:dyDescent="0.25">
      <c r="A20" s="147"/>
      <c r="B20" s="147"/>
      <c r="C20" s="163">
        <v>4</v>
      </c>
      <c r="D20" s="163" t="s">
        <v>70</v>
      </c>
      <c r="E20" s="147"/>
      <c r="F20" s="162"/>
      <c r="G20" s="148"/>
      <c r="H20" s="148"/>
      <c r="I20" s="148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4"/>
      <c r="U20" s="144"/>
      <c r="V20" s="147"/>
      <c r="W20" s="144"/>
      <c r="X20" s="144"/>
      <c r="Y20" s="144"/>
      <c r="Z20" s="144"/>
    </row>
    <row r="21" spans="1:26" ht="24.95" customHeight="1" x14ac:dyDescent="0.25">
      <c r="A21" s="169"/>
      <c r="B21" s="164" t="s">
        <v>128</v>
      </c>
      <c r="C21" s="170" t="s">
        <v>175</v>
      </c>
      <c r="D21" s="164" t="s">
        <v>176</v>
      </c>
      <c r="E21" s="164" t="s">
        <v>89</v>
      </c>
      <c r="F21" s="165">
        <v>2.7</v>
      </c>
      <c r="G21" s="166">
        <v>0</v>
      </c>
      <c r="H21" s="166">
        <v>0</v>
      </c>
      <c r="I21" s="166">
        <f t="shared" ref="I21:I27" si="6">ROUND(F21*(G21+H21),2)</f>
        <v>0</v>
      </c>
      <c r="J21" s="164">
        <f t="shared" ref="J21:J27" si="7">ROUND(F21*(N21),2)</f>
        <v>0</v>
      </c>
      <c r="K21" s="167">
        <f t="shared" ref="K21:K27" si="8">ROUND(F21*(O21),2)</f>
        <v>0</v>
      </c>
      <c r="L21" s="167">
        <f t="shared" ref="L21:L27" si="9">ROUND(F21*(G21),2)</f>
        <v>0</v>
      </c>
      <c r="M21" s="167">
        <f t="shared" ref="M21:M27" si="10">ROUND(F21*(H21),2)</f>
        <v>0</v>
      </c>
      <c r="N21" s="167">
        <v>0</v>
      </c>
      <c r="O21" s="167"/>
      <c r="P21" s="173">
        <v>1.8907700000000001</v>
      </c>
      <c r="Q21" s="171"/>
      <c r="R21" s="171">
        <v>1.8907700000000001</v>
      </c>
      <c r="S21" s="172">
        <f t="shared" ref="S21:S27" si="11">ROUND(F21*(P21),3)</f>
        <v>5.1050000000000004</v>
      </c>
      <c r="T21" s="168"/>
      <c r="U21" s="168"/>
      <c r="V21" s="173"/>
      <c r="Z21">
        <v>0</v>
      </c>
    </row>
    <row r="22" spans="1:26" ht="24.95" customHeight="1" x14ac:dyDescent="0.25">
      <c r="A22" s="169"/>
      <c r="B22" s="164" t="s">
        <v>128</v>
      </c>
      <c r="C22" s="170" t="s">
        <v>177</v>
      </c>
      <c r="D22" s="164" t="s">
        <v>178</v>
      </c>
      <c r="E22" s="164" t="s">
        <v>89</v>
      </c>
      <c r="F22" s="165">
        <v>2.2999999999999998</v>
      </c>
      <c r="G22" s="166">
        <v>0</v>
      </c>
      <c r="H22" s="166">
        <v>0</v>
      </c>
      <c r="I22" s="166">
        <f t="shared" si="6"/>
        <v>0</v>
      </c>
      <c r="J22" s="164">
        <f t="shared" si="7"/>
        <v>0</v>
      </c>
      <c r="K22" s="167">
        <f t="shared" si="8"/>
        <v>0</v>
      </c>
      <c r="L22" s="167">
        <f t="shared" si="9"/>
        <v>0</v>
      </c>
      <c r="M22" s="167">
        <f t="shared" si="10"/>
        <v>0</v>
      </c>
      <c r="N22" s="167">
        <v>0</v>
      </c>
      <c r="O22" s="167"/>
      <c r="P22" s="173">
        <v>2.18438</v>
      </c>
      <c r="Q22" s="171"/>
      <c r="R22" s="171">
        <v>2.18438</v>
      </c>
      <c r="S22" s="172">
        <f t="shared" si="11"/>
        <v>5.024</v>
      </c>
      <c r="T22" s="168"/>
      <c r="U22" s="168"/>
      <c r="V22" s="173"/>
      <c r="Z22">
        <v>0</v>
      </c>
    </row>
    <row r="23" spans="1:26" ht="24.95" customHeight="1" x14ac:dyDescent="0.25">
      <c r="A23" s="169"/>
      <c r="B23" s="164" t="s">
        <v>179</v>
      </c>
      <c r="C23" s="170" t="s">
        <v>180</v>
      </c>
      <c r="D23" s="164" t="s">
        <v>181</v>
      </c>
      <c r="E23" s="164" t="s">
        <v>120</v>
      </c>
      <c r="F23" s="165">
        <v>15.5</v>
      </c>
      <c r="G23" s="166">
        <v>0</v>
      </c>
      <c r="H23" s="166">
        <v>0</v>
      </c>
      <c r="I23" s="166">
        <f t="shared" si="6"/>
        <v>0</v>
      </c>
      <c r="J23" s="164">
        <f t="shared" si="7"/>
        <v>0</v>
      </c>
      <c r="K23" s="167">
        <f t="shared" si="8"/>
        <v>0</v>
      </c>
      <c r="L23" s="167">
        <f t="shared" si="9"/>
        <v>0</v>
      </c>
      <c r="M23" s="167">
        <f t="shared" si="10"/>
        <v>0</v>
      </c>
      <c r="N23" s="167">
        <v>0</v>
      </c>
      <c r="O23" s="167"/>
      <c r="P23" s="173">
        <v>0.22231999999999999</v>
      </c>
      <c r="Q23" s="171"/>
      <c r="R23" s="171">
        <v>0.22231999999999999</v>
      </c>
      <c r="S23" s="172">
        <f t="shared" si="11"/>
        <v>3.4460000000000002</v>
      </c>
      <c r="T23" s="168"/>
      <c r="U23" s="168"/>
      <c r="V23" s="173"/>
      <c r="Z23">
        <v>0</v>
      </c>
    </row>
    <row r="24" spans="1:26" ht="24.95" customHeight="1" x14ac:dyDescent="0.25">
      <c r="A24" s="169"/>
      <c r="B24" s="164" t="s">
        <v>182</v>
      </c>
      <c r="C24" s="170" t="s">
        <v>183</v>
      </c>
      <c r="D24" s="164" t="s">
        <v>184</v>
      </c>
      <c r="E24" s="164" t="s">
        <v>120</v>
      </c>
      <c r="F24" s="165">
        <v>15.5</v>
      </c>
      <c r="G24" s="166">
        <v>0</v>
      </c>
      <c r="H24" s="166">
        <v>0</v>
      </c>
      <c r="I24" s="166">
        <f t="shared" si="6"/>
        <v>0</v>
      </c>
      <c r="J24" s="164">
        <f t="shared" si="7"/>
        <v>0</v>
      </c>
      <c r="K24" s="167">
        <f t="shared" si="8"/>
        <v>0</v>
      </c>
      <c r="L24" s="167">
        <f t="shared" si="9"/>
        <v>0</v>
      </c>
      <c r="M24" s="167">
        <f t="shared" si="10"/>
        <v>0</v>
      </c>
      <c r="N24" s="167">
        <v>0</v>
      </c>
      <c r="O24" s="167"/>
      <c r="P24" s="173">
        <v>0.21251999999999999</v>
      </c>
      <c r="Q24" s="171"/>
      <c r="R24" s="171">
        <v>0.21251999999999999</v>
      </c>
      <c r="S24" s="172">
        <f t="shared" si="11"/>
        <v>3.294</v>
      </c>
      <c r="T24" s="168"/>
      <c r="U24" s="168"/>
      <c r="V24" s="173"/>
      <c r="Z24">
        <v>0</v>
      </c>
    </row>
    <row r="25" spans="1:26" ht="24.95" customHeight="1" x14ac:dyDescent="0.25">
      <c r="A25" s="169"/>
      <c r="B25" s="164" t="s">
        <v>182</v>
      </c>
      <c r="C25" s="170" t="s">
        <v>185</v>
      </c>
      <c r="D25" s="164" t="s">
        <v>186</v>
      </c>
      <c r="E25" s="164" t="s">
        <v>120</v>
      </c>
      <c r="F25" s="165">
        <v>27.9</v>
      </c>
      <c r="G25" s="166">
        <v>0</v>
      </c>
      <c r="H25" s="166">
        <v>0</v>
      </c>
      <c r="I25" s="166">
        <f t="shared" si="6"/>
        <v>0</v>
      </c>
      <c r="J25" s="164">
        <f t="shared" si="7"/>
        <v>0</v>
      </c>
      <c r="K25" s="167">
        <f t="shared" si="8"/>
        <v>0</v>
      </c>
      <c r="L25" s="167">
        <f t="shared" si="9"/>
        <v>0</v>
      </c>
      <c r="M25" s="167">
        <f t="shared" si="10"/>
        <v>0</v>
      </c>
      <c r="N25" s="167">
        <v>0</v>
      </c>
      <c r="O25" s="167"/>
      <c r="P25" s="173">
        <v>1.6029999999999999E-2</v>
      </c>
      <c r="Q25" s="171"/>
      <c r="R25" s="171">
        <v>1.6029999999999999E-2</v>
      </c>
      <c r="S25" s="172">
        <f t="shared" si="11"/>
        <v>0.44700000000000001</v>
      </c>
      <c r="T25" s="168"/>
      <c r="U25" s="168"/>
      <c r="V25" s="173"/>
      <c r="Z25">
        <v>0</v>
      </c>
    </row>
    <row r="26" spans="1:26" ht="24.95" customHeight="1" x14ac:dyDescent="0.25">
      <c r="A26" s="180"/>
      <c r="B26" s="175" t="s">
        <v>161</v>
      </c>
      <c r="C26" s="181" t="s">
        <v>162</v>
      </c>
      <c r="D26" s="175" t="s">
        <v>187</v>
      </c>
      <c r="E26" s="175" t="s">
        <v>135</v>
      </c>
      <c r="F26" s="176">
        <v>52</v>
      </c>
      <c r="G26" s="177">
        <v>0</v>
      </c>
      <c r="H26" s="177">
        <v>0</v>
      </c>
      <c r="I26" s="177">
        <f t="shared" si="6"/>
        <v>0</v>
      </c>
      <c r="J26" s="175">
        <f t="shared" si="7"/>
        <v>0</v>
      </c>
      <c r="K26" s="178">
        <f t="shared" si="8"/>
        <v>0</v>
      </c>
      <c r="L26" s="178">
        <f t="shared" si="9"/>
        <v>0</v>
      </c>
      <c r="M26" s="178">
        <f t="shared" si="10"/>
        <v>0</v>
      </c>
      <c r="N26" s="178">
        <v>0</v>
      </c>
      <c r="O26" s="178"/>
      <c r="P26" s="183">
        <v>1.7999999999999999E-2</v>
      </c>
      <c r="Q26" s="184"/>
      <c r="R26" s="184">
        <v>1.7999999999999999E-2</v>
      </c>
      <c r="S26" s="182">
        <f t="shared" si="11"/>
        <v>0.93600000000000005</v>
      </c>
      <c r="T26" s="179"/>
      <c r="U26" s="179"/>
      <c r="V26" s="183"/>
      <c r="Z26">
        <v>0</v>
      </c>
    </row>
    <row r="27" spans="1:26" ht="24.95" customHeight="1" x14ac:dyDescent="0.25">
      <c r="A27" s="169"/>
      <c r="B27" s="164" t="s">
        <v>182</v>
      </c>
      <c r="C27" s="170" t="s">
        <v>188</v>
      </c>
      <c r="D27" s="164" t="s">
        <v>189</v>
      </c>
      <c r="E27" s="164" t="s">
        <v>120</v>
      </c>
      <c r="F27" s="165">
        <v>15.6</v>
      </c>
      <c r="G27" s="166">
        <v>0</v>
      </c>
      <c r="H27" s="166">
        <v>0</v>
      </c>
      <c r="I27" s="166">
        <f t="shared" si="6"/>
        <v>0</v>
      </c>
      <c r="J27" s="164">
        <f t="shared" si="7"/>
        <v>0</v>
      </c>
      <c r="K27" s="167">
        <f t="shared" si="8"/>
        <v>0</v>
      </c>
      <c r="L27" s="167">
        <f t="shared" si="9"/>
        <v>0</v>
      </c>
      <c r="M27" s="167">
        <f t="shared" si="10"/>
        <v>0</v>
      </c>
      <c r="N27" s="167">
        <v>0</v>
      </c>
      <c r="O27" s="167"/>
      <c r="P27" s="173">
        <v>0.54100999999999999</v>
      </c>
      <c r="Q27" s="171"/>
      <c r="R27" s="171">
        <v>0.54100999999999999</v>
      </c>
      <c r="S27" s="172">
        <f t="shared" si="11"/>
        <v>8.44</v>
      </c>
      <c r="T27" s="168"/>
      <c r="U27" s="168"/>
      <c r="V27" s="173"/>
      <c r="Z27">
        <v>0</v>
      </c>
    </row>
    <row r="28" spans="1:26" x14ac:dyDescent="0.25">
      <c r="A28" s="147"/>
      <c r="B28" s="147"/>
      <c r="C28" s="163">
        <v>4</v>
      </c>
      <c r="D28" s="163" t="s">
        <v>70</v>
      </c>
      <c r="E28" s="147"/>
      <c r="F28" s="162"/>
      <c r="G28" s="150">
        <f>ROUND((SUM(L20:L27))/1,2)</f>
        <v>0</v>
      </c>
      <c r="H28" s="150">
        <f>ROUND((SUM(M20:M27))/1,2)</f>
        <v>0</v>
      </c>
      <c r="I28" s="150">
        <f>ROUND((SUM(I20:I27))/1,2)</f>
        <v>0</v>
      </c>
      <c r="J28" s="147"/>
      <c r="K28" s="147"/>
      <c r="L28" s="147">
        <f>ROUND((SUM(L20:L27))/1,2)</f>
        <v>0</v>
      </c>
      <c r="M28" s="147">
        <f>ROUND((SUM(M20:M27))/1,2)</f>
        <v>0</v>
      </c>
      <c r="N28" s="147"/>
      <c r="O28" s="147"/>
      <c r="P28" s="174"/>
      <c r="Q28" s="147"/>
      <c r="R28" s="147"/>
      <c r="S28" s="174">
        <f>ROUND((SUM(S20:S27))/1,2)</f>
        <v>26.69</v>
      </c>
      <c r="T28" s="144"/>
      <c r="U28" s="144"/>
      <c r="V28" s="2">
        <f>ROUND((SUM(V20:V27))/1,2)</f>
        <v>0</v>
      </c>
      <c r="W28" s="144"/>
      <c r="X28" s="144"/>
      <c r="Y28" s="144"/>
      <c r="Z28" s="144"/>
    </row>
    <row r="29" spans="1:26" x14ac:dyDescent="0.25">
      <c r="A29" s="1"/>
      <c r="B29" s="1"/>
      <c r="C29" s="1"/>
      <c r="D29" s="1"/>
      <c r="E29" s="1"/>
      <c r="F29" s="158"/>
      <c r="G29" s="140"/>
      <c r="H29" s="140"/>
      <c r="I29" s="140"/>
      <c r="J29" s="1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6" x14ac:dyDescent="0.25">
      <c r="A30" s="147"/>
      <c r="B30" s="147"/>
      <c r="C30" s="163">
        <v>8</v>
      </c>
      <c r="D30" s="163" t="s">
        <v>72</v>
      </c>
      <c r="E30" s="147"/>
      <c r="F30" s="162"/>
      <c r="G30" s="148"/>
      <c r="H30" s="148"/>
      <c r="I30" s="148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4"/>
      <c r="U30" s="144"/>
      <c r="V30" s="147"/>
      <c r="W30" s="144"/>
      <c r="X30" s="144"/>
      <c r="Y30" s="144"/>
      <c r="Z30" s="144"/>
    </row>
    <row r="31" spans="1:26" ht="24.95" customHeight="1" x14ac:dyDescent="0.25">
      <c r="A31" s="169"/>
      <c r="B31" s="164" t="s">
        <v>143</v>
      </c>
      <c r="C31" s="170" t="s">
        <v>152</v>
      </c>
      <c r="D31" s="164" t="s">
        <v>153</v>
      </c>
      <c r="E31" s="164" t="s">
        <v>154</v>
      </c>
      <c r="F31" s="165">
        <v>6</v>
      </c>
      <c r="G31" s="166">
        <v>0</v>
      </c>
      <c r="H31" s="166">
        <v>0</v>
      </c>
      <c r="I31" s="166">
        <f>ROUND(F31*(G31+H31),2)</f>
        <v>0</v>
      </c>
      <c r="J31" s="164">
        <f>ROUND(F31*(N31),2)</f>
        <v>0</v>
      </c>
      <c r="K31" s="167">
        <f>ROUND(F31*(O31),2)</f>
        <v>0</v>
      </c>
      <c r="L31" s="167">
        <f>ROUND(F31*(G31),2)</f>
        <v>0</v>
      </c>
      <c r="M31" s="167">
        <f>ROUND(F31*(H31),2)</f>
        <v>0</v>
      </c>
      <c r="N31" s="167">
        <v>0</v>
      </c>
      <c r="O31" s="167"/>
      <c r="P31" s="173">
        <v>1.0000000000000001E-5</v>
      </c>
      <c r="Q31" s="171"/>
      <c r="R31" s="171">
        <v>1.0000000000000001E-5</v>
      </c>
      <c r="S31" s="172">
        <f>ROUND(F31*(P31),3)</f>
        <v>0</v>
      </c>
      <c r="T31" s="168"/>
      <c r="U31" s="168"/>
      <c r="V31" s="173"/>
      <c r="Z31">
        <v>0</v>
      </c>
    </row>
    <row r="32" spans="1:26" ht="24.95" customHeight="1" x14ac:dyDescent="0.25">
      <c r="A32" s="180"/>
      <c r="B32" s="175" t="s">
        <v>155</v>
      </c>
      <c r="C32" s="181" t="s">
        <v>156</v>
      </c>
      <c r="D32" s="175" t="s">
        <v>190</v>
      </c>
      <c r="E32" s="175" t="s">
        <v>135</v>
      </c>
      <c r="F32" s="176">
        <v>1</v>
      </c>
      <c r="G32" s="177">
        <v>0</v>
      </c>
      <c r="H32" s="177">
        <v>0</v>
      </c>
      <c r="I32" s="177">
        <f>ROUND(F32*(G32+H32),2)</f>
        <v>0</v>
      </c>
      <c r="J32" s="175">
        <f>ROUND(F32*(N32),2)</f>
        <v>0</v>
      </c>
      <c r="K32" s="178">
        <f>ROUND(F32*(O32),2)</f>
        <v>0</v>
      </c>
      <c r="L32" s="178">
        <f>ROUND(F32*(G32),2)</f>
        <v>0</v>
      </c>
      <c r="M32" s="178">
        <f>ROUND(F32*(H32),2)</f>
        <v>0</v>
      </c>
      <c r="N32" s="178">
        <v>0</v>
      </c>
      <c r="O32" s="178"/>
      <c r="P32" s="183">
        <v>6.5000000000000002E-2</v>
      </c>
      <c r="Q32" s="184"/>
      <c r="R32" s="184">
        <v>6.5000000000000002E-2</v>
      </c>
      <c r="S32" s="182">
        <f>ROUND(F32*(P32),3)</f>
        <v>6.5000000000000002E-2</v>
      </c>
      <c r="T32" s="179"/>
      <c r="U32" s="179"/>
      <c r="V32" s="183"/>
      <c r="Z32">
        <v>0</v>
      </c>
    </row>
    <row r="33" spans="1:26" x14ac:dyDescent="0.25">
      <c r="A33" s="147"/>
      <c r="B33" s="147"/>
      <c r="C33" s="163">
        <v>8</v>
      </c>
      <c r="D33" s="163" t="s">
        <v>72</v>
      </c>
      <c r="E33" s="147"/>
      <c r="F33" s="162"/>
      <c r="G33" s="150">
        <f>ROUND((SUM(L30:L32))/1,2)</f>
        <v>0</v>
      </c>
      <c r="H33" s="150">
        <f>ROUND((SUM(M30:M32))/1,2)</f>
        <v>0</v>
      </c>
      <c r="I33" s="150">
        <f>ROUND((SUM(I30:I32))/1,2)</f>
        <v>0</v>
      </c>
      <c r="J33" s="147"/>
      <c r="K33" s="147"/>
      <c r="L33" s="147">
        <f>ROUND((SUM(L30:L32))/1,2)</f>
        <v>0</v>
      </c>
      <c r="M33" s="147">
        <f>ROUND((SUM(M30:M32))/1,2)</f>
        <v>0</v>
      </c>
      <c r="N33" s="147"/>
      <c r="O33" s="147"/>
      <c r="P33" s="174"/>
      <c r="Q33" s="147"/>
      <c r="R33" s="147"/>
      <c r="S33" s="174">
        <f>ROUND((SUM(S30:S32))/1,2)</f>
        <v>7.0000000000000007E-2</v>
      </c>
      <c r="T33" s="144"/>
      <c r="U33" s="144"/>
      <c r="V33" s="2">
        <f>ROUND((SUM(V30:V32))/1,2)</f>
        <v>0</v>
      </c>
      <c r="W33" s="144"/>
      <c r="X33" s="144"/>
      <c r="Y33" s="144"/>
      <c r="Z33" s="144"/>
    </row>
    <row r="34" spans="1:26" x14ac:dyDescent="0.25">
      <c r="A34" s="1"/>
      <c r="B34" s="1"/>
      <c r="C34" s="1"/>
      <c r="D34" s="1"/>
      <c r="E34" s="1"/>
      <c r="F34" s="158"/>
      <c r="G34" s="140"/>
      <c r="H34" s="140"/>
      <c r="I34" s="140"/>
      <c r="J34" s="1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6" x14ac:dyDescent="0.25">
      <c r="A35" s="147"/>
      <c r="B35" s="147"/>
      <c r="C35" s="163">
        <v>9</v>
      </c>
      <c r="D35" s="163" t="s">
        <v>73</v>
      </c>
      <c r="E35" s="147"/>
      <c r="F35" s="162"/>
      <c r="G35" s="148"/>
      <c r="H35" s="148"/>
      <c r="I35" s="148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4"/>
      <c r="U35" s="144"/>
      <c r="V35" s="147"/>
      <c r="W35" s="144"/>
      <c r="X35" s="144"/>
      <c r="Y35" s="144"/>
      <c r="Z35" s="144"/>
    </row>
    <row r="36" spans="1:26" ht="24.95" customHeight="1" x14ac:dyDescent="0.25">
      <c r="A36" s="169"/>
      <c r="B36" s="164" t="s">
        <v>158</v>
      </c>
      <c r="C36" s="170" t="s">
        <v>191</v>
      </c>
      <c r="D36" s="164" t="s">
        <v>192</v>
      </c>
      <c r="E36" s="164" t="s">
        <v>89</v>
      </c>
      <c r="F36" s="165">
        <v>0.5</v>
      </c>
      <c r="G36" s="166">
        <v>0</v>
      </c>
      <c r="H36" s="166">
        <v>0</v>
      </c>
      <c r="I36" s="166">
        <f>ROUND(F36*(G36+H36),2)</f>
        <v>0</v>
      </c>
      <c r="J36" s="164">
        <f>ROUND(F36*(N36),2)</f>
        <v>0</v>
      </c>
      <c r="K36" s="167">
        <f>ROUND(F36*(O36),2)</f>
        <v>0</v>
      </c>
      <c r="L36" s="167">
        <f>ROUND(F36*(G36),2)</f>
        <v>0</v>
      </c>
      <c r="M36" s="167">
        <f>ROUND(F36*(H36),2)</f>
        <v>0</v>
      </c>
      <c r="N36" s="167">
        <v>0</v>
      </c>
      <c r="O36" s="167"/>
      <c r="P36" s="171"/>
      <c r="Q36" s="171"/>
      <c r="R36" s="171"/>
      <c r="S36" s="172">
        <f>ROUND(F36*(P36),3)</f>
        <v>0</v>
      </c>
      <c r="T36" s="168"/>
      <c r="U36" s="168"/>
      <c r="V36" s="173">
        <f>ROUND(F36*(X36),3)</f>
        <v>1.1000000000000001</v>
      </c>
      <c r="X36">
        <v>2.2000000000000002</v>
      </c>
      <c r="Z36">
        <v>0</v>
      </c>
    </row>
    <row r="37" spans="1:26" ht="24.95" customHeight="1" x14ac:dyDescent="0.25">
      <c r="A37" s="180"/>
      <c r="B37" s="175" t="s">
        <v>161</v>
      </c>
      <c r="C37" s="181" t="s">
        <v>166</v>
      </c>
      <c r="D37" s="175" t="s">
        <v>193</v>
      </c>
      <c r="E37" s="175" t="s">
        <v>149</v>
      </c>
      <c r="F37" s="176">
        <v>65</v>
      </c>
      <c r="G37" s="177">
        <v>0</v>
      </c>
      <c r="H37" s="177">
        <v>0</v>
      </c>
      <c r="I37" s="177">
        <f>ROUND(F37*(G37+H37),2)</f>
        <v>0</v>
      </c>
      <c r="J37" s="175">
        <f>ROUND(F37*(N37),2)</f>
        <v>0</v>
      </c>
      <c r="K37" s="178">
        <f>ROUND(F37*(O37),2)</f>
        <v>0</v>
      </c>
      <c r="L37" s="178">
        <f>ROUND(F37*(G37),2)</f>
        <v>0</v>
      </c>
      <c r="M37" s="178">
        <f>ROUND(F37*(H37),2)</f>
        <v>0</v>
      </c>
      <c r="N37" s="178">
        <v>0</v>
      </c>
      <c r="O37" s="178"/>
      <c r="P37" s="183">
        <v>5.8000000000000003E-2</v>
      </c>
      <c r="Q37" s="184"/>
      <c r="R37" s="184">
        <v>5.8000000000000003E-2</v>
      </c>
      <c r="S37" s="182">
        <f>ROUND(F37*(P37),3)</f>
        <v>3.77</v>
      </c>
      <c r="T37" s="179"/>
      <c r="U37" s="179"/>
      <c r="V37" s="183"/>
      <c r="Z37">
        <v>0</v>
      </c>
    </row>
    <row r="38" spans="1:26" ht="24.95" customHeight="1" x14ac:dyDescent="0.25">
      <c r="A38" s="169"/>
      <c r="B38" s="164" t="s">
        <v>125</v>
      </c>
      <c r="C38" s="170" t="s">
        <v>194</v>
      </c>
      <c r="D38" s="164" t="s">
        <v>195</v>
      </c>
      <c r="E38" s="164" t="s">
        <v>135</v>
      </c>
      <c r="F38" s="165">
        <v>2</v>
      </c>
      <c r="G38" s="166">
        <v>0</v>
      </c>
      <c r="H38" s="166">
        <v>0</v>
      </c>
      <c r="I38" s="166">
        <f>ROUND(F38*(G38+H38),2)</f>
        <v>0</v>
      </c>
      <c r="J38" s="164">
        <f>ROUND(F38*(N38),2)</f>
        <v>0</v>
      </c>
      <c r="K38" s="167">
        <f>ROUND(F38*(O38),2)</f>
        <v>0</v>
      </c>
      <c r="L38" s="167">
        <f>ROUND(F38*(G38),2)</f>
        <v>0</v>
      </c>
      <c r="M38" s="167">
        <f>ROUND(F38*(H38),2)</f>
        <v>0</v>
      </c>
      <c r="N38" s="167">
        <v>0</v>
      </c>
      <c r="O38" s="167"/>
      <c r="P38" s="173">
        <v>5.9630599999999996</v>
      </c>
      <c r="Q38" s="171"/>
      <c r="R38" s="171">
        <v>5.9630599999999996</v>
      </c>
      <c r="S38" s="172">
        <f>ROUND(F38*(P38),3)</f>
        <v>11.926</v>
      </c>
      <c r="T38" s="168"/>
      <c r="U38" s="168"/>
      <c r="V38" s="173"/>
      <c r="Z38">
        <v>0</v>
      </c>
    </row>
    <row r="39" spans="1:26" x14ac:dyDescent="0.25">
      <c r="A39" s="147"/>
      <c r="B39" s="147"/>
      <c r="C39" s="163">
        <v>9</v>
      </c>
      <c r="D39" s="163" t="s">
        <v>73</v>
      </c>
      <c r="E39" s="147"/>
      <c r="F39" s="162"/>
      <c r="G39" s="150">
        <f>ROUND((SUM(L35:L38))/1,2)</f>
        <v>0</v>
      </c>
      <c r="H39" s="150">
        <f>ROUND((SUM(M35:M38))/1,2)</f>
        <v>0</v>
      </c>
      <c r="I39" s="150">
        <f>ROUND((SUM(I35:I38))/1,2)</f>
        <v>0</v>
      </c>
      <c r="J39" s="147"/>
      <c r="K39" s="147"/>
      <c r="L39" s="147">
        <f>ROUND((SUM(L35:L38))/1,2)</f>
        <v>0</v>
      </c>
      <c r="M39" s="147">
        <f>ROUND((SUM(M35:M38))/1,2)</f>
        <v>0</v>
      </c>
      <c r="N39" s="147"/>
      <c r="O39" s="147"/>
      <c r="P39" s="174"/>
      <c r="Q39" s="1"/>
      <c r="R39" s="1"/>
      <c r="S39" s="174">
        <f>ROUND((SUM(S35:S38))/1,2)</f>
        <v>15.7</v>
      </c>
      <c r="T39" s="185"/>
      <c r="U39" s="185"/>
      <c r="V39" s="2">
        <f>ROUND((SUM(V35:V38))/1,2)</f>
        <v>1.1000000000000001</v>
      </c>
    </row>
    <row r="40" spans="1:26" x14ac:dyDescent="0.25">
      <c r="A40" s="1"/>
      <c r="B40" s="1"/>
      <c r="C40" s="1"/>
      <c r="D40" s="1"/>
      <c r="E40" s="1"/>
      <c r="F40" s="158"/>
      <c r="G40" s="140"/>
      <c r="H40" s="140"/>
      <c r="I40" s="140"/>
      <c r="J40" s="1"/>
      <c r="K40" s="1"/>
      <c r="L40" s="1"/>
      <c r="M40" s="1"/>
      <c r="N40" s="1"/>
      <c r="O40" s="1"/>
      <c r="P40" s="1"/>
      <c r="Q40" s="1"/>
      <c r="R40" s="1"/>
      <c r="S40" s="1"/>
      <c r="V40" s="1"/>
    </row>
    <row r="41" spans="1:26" x14ac:dyDescent="0.25">
      <c r="A41" s="147"/>
      <c r="B41" s="147"/>
      <c r="C41" s="147"/>
      <c r="D41" s="2" t="s">
        <v>68</v>
      </c>
      <c r="E41" s="147"/>
      <c r="F41" s="162"/>
      <c r="G41" s="150">
        <f>ROUND((SUM(L9:L40))/2,2)</f>
        <v>0</v>
      </c>
      <c r="H41" s="150">
        <f>ROUND((SUM(M9:M40))/2,2)</f>
        <v>0</v>
      </c>
      <c r="I41" s="150">
        <f>ROUND((SUM(I9:I40))/2,2)</f>
        <v>0</v>
      </c>
      <c r="J41" s="147"/>
      <c r="K41" s="147"/>
      <c r="L41" s="147">
        <f>ROUND((SUM(L9:L40))/2,2)</f>
        <v>0</v>
      </c>
      <c r="M41" s="147">
        <f>ROUND((SUM(M9:M40))/2,2)</f>
        <v>0</v>
      </c>
      <c r="N41" s="147"/>
      <c r="O41" s="147"/>
      <c r="P41" s="174"/>
      <c r="Q41" s="1"/>
      <c r="R41" s="1"/>
      <c r="S41" s="174">
        <f>ROUND((SUM(S9:S40))/2,2)</f>
        <v>45.66</v>
      </c>
      <c r="V41" s="2">
        <f>ROUND((SUM(V9:V40))/2,2)</f>
        <v>1.1000000000000001</v>
      </c>
    </row>
    <row r="42" spans="1:26" x14ac:dyDescent="0.25">
      <c r="A42" s="186"/>
      <c r="B42" s="186"/>
      <c r="C42" s="186"/>
      <c r="D42" s="186" t="s">
        <v>74</v>
      </c>
      <c r="E42" s="186"/>
      <c r="F42" s="187"/>
      <c r="G42" s="188">
        <f>ROUND((SUM(L9:L41))/3,2)</f>
        <v>0</v>
      </c>
      <c r="H42" s="188">
        <f>ROUND((SUM(M9:M41))/3,2)</f>
        <v>0</v>
      </c>
      <c r="I42" s="188">
        <f>ROUND((SUM(I9:I41))/3,2)</f>
        <v>0</v>
      </c>
      <c r="J42" s="186"/>
      <c r="K42" s="186">
        <f>ROUND((SUM(K9:K41))/3,2)</f>
        <v>0</v>
      </c>
      <c r="L42" s="186">
        <f>ROUND((SUM(L9:L41))/3,2)</f>
        <v>0</v>
      </c>
      <c r="M42" s="186">
        <f>ROUND((SUM(M9:M41))/3,2)</f>
        <v>0</v>
      </c>
      <c r="N42" s="186"/>
      <c r="O42" s="186"/>
      <c r="P42" s="187"/>
      <c r="Q42" s="186"/>
      <c r="R42" s="186"/>
      <c r="S42" s="187">
        <f>ROUND((SUM(S9:S41))/3,2)</f>
        <v>45.66</v>
      </c>
      <c r="T42" s="189"/>
      <c r="U42" s="189"/>
      <c r="V42" s="186">
        <f>ROUND((SUM(V9:V41))/3,2)</f>
        <v>1.1000000000000001</v>
      </c>
      <c r="Z42">
        <f>(SUM(Z9:Z41))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verticalDpi="0" r:id="rId1"/>
  <headerFooter>
    <oddHeader>&amp;C&amp;B&amp; Rozpočet Protipovodňové opatrenia-Úprava rigolov v obci Hrachovo / Dažďová kanalizácia,opevnenie rigola-ulica Mieru</oddHeader>
    <oddFooter>&amp;RStrana &amp;P z &amp;N    &amp;L&amp;7Spracované systémom Systematic® Kalkulus,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41"/>
  <sheetViews>
    <sheetView workbookViewId="0">
      <selection activeCell="B10" sqref="B10:J10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4" t="s">
        <v>224</v>
      </c>
      <c r="C2" s="215"/>
      <c r="D2" s="215"/>
      <c r="E2" s="215"/>
      <c r="F2" s="215"/>
      <c r="G2" s="215"/>
      <c r="H2" s="215"/>
      <c r="I2" s="215"/>
      <c r="J2" s="216"/>
    </row>
    <row r="3" spans="1:23" ht="18" customHeight="1" x14ac:dyDescent="0.25">
      <c r="A3" s="11"/>
      <c r="B3" s="34" t="s">
        <v>196</v>
      </c>
      <c r="C3" s="35"/>
      <c r="D3" s="36"/>
      <c r="E3" s="36"/>
      <c r="F3" s="36"/>
      <c r="G3" s="16"/>
      <c r="H3" s="16"/>
      <c r="I3" s="37" t="s">
        <v>15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17</v>
      </c>
      <c r="J4" s="30"/>
    </row>
    <row r="5" spans="1:23" ht="18" customHeight="1" thickBot="1" x14ac:dyDescent="0.3">
      <c r="A5" s="11"/>
      <c r="B5" s="38" t="s">
        <v>18</v>
      </c>
      <c r="C5" s="19"/>
      <c r="D5" s="16"/>
      <c r="E5" s="16"/>
      <c r="F5" s="39" t="s">
        <v>19</v>
      </c>
      <c r="G5" s="16"/>
      <c r="H5" s="16"/>
      <c r="I5" s="37" t="s">
        <v>20</v>
      </c>
      <c r="J5" s="40" t="s">
        <v>21</v>
      </c>
    </row>
    <row r="6" spans="1:23" ht="20.100000000000001" customHeight="1" thickTop="1" x14ac:dyDescent="0.25">
      <c r="A6" s="11"/>
      <c r="B6" s="208" t="s">
        <v>22</v>
      </c>
      <c r="C6" s="209"/>
      <c r="D6" s="209"/>
      <c r="E6" s="209"/>
      <c r="F6" s="209"/>
      <c r="G6" s="209"/>
      <c r="H6" s="209"/>
      <c r="I6" s="209"/>
      <c r="J6" s="210"/>
    </row>
    <row r="7" spans="1:23" ht="18" customHeight="1" x14ac:dyDescent="0.25">
      <c r="A7" s="11"/>
      <c r="B7" s="49" t="s">
        <v>25</v>
      </c>
      <c r="C7" s="42"/>
      <c r="D7" s="17"/>
      <c r="E7" s="17"/>
      <c r="F7" s="17"/>
      <c r="G7" s="50" t="s">
        <v>26</v>
      </c>
      <c r="H7" s="17"/>
      <c r="I7" s="28"/>
      <c r="J7" s="43"/>
    </row>
    <row r="8" spans="1:23" ht="20.100000000000001" customHeight="1" x14ac:dyDescent="0.25">
      <c r="A8" s="11"/>
      <c r="B8" s="211" t="s">
        <v>23</v>
      </c>
      <c r="C8" s="212"/>
      <c r="D8" s="212"/>
      <c r="E8" s="212"/>
      <c r="F8" s="212"/>
      <c r="G8" s="212"/>
      <c r="H8" s="212"/>
      <c r="I8" s="212"/>
      <c r="J8" s="213"/>
    </row>
    <row r="9" spans="1:23" ht="18" customHeight="1" x14ac:dyDescent="0.25">
      <c r="A9" s="11"/>
      <c r="B9" s="38" t="s">
        <v>27</v>
      </c>
      <c r="C9" s="19"/>
      <c r="D9" s="16"/>
      <c r="E9" s="16"/>
      <c r="F9" s="16"/>
      <c r="G9" s="39" t="s">
        <v>26</v>
      </c>
      <c r="H9" s="16"/>
      <c r="I9" s="27"/>
      <c r="J9" s="30"/>
    </row>
    <row r="10" spans="1:23" ht="20.100000000000001" customHeight="1" x14ac:dyDescent="0.25">
      <c r="A10" s="11"/>
      <c r="B10" s="211" t="s">
        <v>24</v>
      </c>
      <c r="C10" s="212"/>
      <c r="D10" s="212"/>
      <c r="E10" s="212"/>
      <c r="F10" s="212"/>
      <c r="G10" s="212"/>
      <c r="H10" s="212"/>
      <c r="I10" s="212"/>
      <c r="J10" s="213"/>
    </row>
    <row r="11" spans="1:23" ht="18" customHeight="1" thickBot="1" x14ac:dyDescent="0.3">
      <c r="A11" s="11"/>
      <c r="B11" s="38" t="s">
        <v>27</v>
      </c>
      <c r="C11" s="19"/>
      <c r="D11" s="16"/>
      <c r="E11" s="16"/>
      <c r="F11" s="16"/>
      <c r="G11" s="39" t="s">
        <v>26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28</v>
      </c>
      <c r="C15" s="83" t="s">
        <v>6</v>
      </c>
      <c r="D15" s="83" t="s">
        <v>57</v>
      </c>
      <c r="E15" s="84" t="s">
        <v>58</v>
      </c>
      <c r="F15" s="97" t="s">
        <v>59</v>
      </c>
      <c r="G15" s="51" t="s">
        <v>34</v>
      </c>
      <c r="H15" s="54" t="s">
        <v>35</v>
      </c>
      <c r="I15" s="26"/>
      <c r="J15" s="48"/>
    </row>
    <row r="16" spans="1:23" ht="18" customHeight="1" x14ac:dyDescent="0.25">
      <c r="A16" s="11"/>
      <c r="B16" s="85">
        <v>1</v>
      </c>
      <c r="C16" s="86" t="s">
        <v>29</v>
      </c>
      <c r="D16" s="87">
        <f>'Rekap 1500'!B15</f>
        <v>0</v>
      </c>
      <c r="E16" s="88">
        <f>'Rekap 1500'!C15</f>
        <v>0</v>
      </c>
      <c r="F16" s="98">
        <f>'Rekap 1500'!D15</f>
        <v>0</v>
      </c>
      <c r="G16" s="52">
        <v>6</v>
      </c>
      <c r="H16" s="107" t="s">
        <v>36</v>
      </c>
      <c r="I16" s="118"/>
      <c r="J16" s="110">
        <v>0</v>
      </c>
    </row>
    <row r="17" spans="1:26" ht="18" customHeight="1" x14ac:dyDescent="0.25">
      <c r="A17" s="11"/>
      <c r="B17" s="59">
        <v>2</v>
      </c>
      <c r="C17" s="63" t="s">
        <v>30</v>
      </c>
      <c r="D17" s="69"/>
      <c r="E17" s="67"/>
      <c r="F17" s="72"/>
      <c r="G17" s="53">
        <v>7</v>
      </c>
      <c r="H17" s="108" t="s">
        <v>37</v>
      </c>
      <c r="I17" s="118"/>
      <c r="J17" s="111">
        <f>'SO 1500'!Z39</f>
        <v>0</v>
      </c>
    </row>
    <row r="18" spans="1:26" ht="18" customHeight="1" x14ac:dyDescent="0.25">
      <c r="A18" s="11"/>
      <c r="B18" s="60">
        <v>3</v>
      </c>
      <c r="C18" s="64" t="s">
        <v>31</v>
      </c>
      <c r="D18" s="70"/>
      <c r="E18" s="68"/>
      <c r="F18" s="73"/>
      <c r="G18" s="53">
        <v>8</v>
      </c>
      <c r="H18" s="108" t="s">
        <v>38</v>
      </c>
      <c r="I18" s="118"/>
      <c r="J18" s="111">
        <v>0</v>
      </c>
    </row>
    <row r="19" spans="1:26" ht="18" customHeight="1" x14ac:dyDescent="0.25">
      <c r="A19" s="11"/>
      <c r="B19" s="60">
        <v>4</v>
      </c>
      <c r="C19" s="64" t="s">
        <v>32</v>
      </c>
      <c r="D19" s="70"/>
      <c r="E19" s="68"/>
      <c r="F19" s="73"/>
      <c r="G19" s="53">
        <v>9</v>
      </c>
      <c r="H19" s="116"/>
      <c r="I19" s="118"/>
      <c r="J19" s="117"/>
    </row>
    <row r="20" spans="1:26" ht="18" customHeight="1" thickBot="1" x14ac:dyDescent="0.3">
      <c r="A20" s="11"/>
      <c r="B20" s="60">
        <v>5</v>
      </c>
      <c r="C20" s="65" t="s">
        <v>33</v>
      </c>
      <c r="D20" s="71"/>
      <c r="E20" s="92"/>
      <c r="F20" s="99">
        <f>SUM(F16:F19)</f>
        <v>0</v>
      </c>
      <c r="G20" s="53">
        <v>10</v>
      </c>
      <c r="H20" s="108" t="s">
        <v>33</v>
      </c>
      <c r="I20" s="120"/>
      <c r="J20" s="91">
        <f>SUM(J16:J19)</f>
        <v>0</v>
      </c>
    </row>
    <row r="21" spans="1:26" ht="18" customHeight="1" thickTop="1" x14ac:dyDescent="0.25">
      <c r="A21" s="11"/>
      <c r="B21" s="57" t="s">
        <v>46</v>
      </c>
      <c r="C21" s="61" t="s">
        <v>47</v>
      </c>
      <c r="D21" s="66"/>
      <c r="E21" s="18"/>
      <c r="F21" s="90"/>
      <c r="G21" s="57" t="s">
        <v>53</v>
      </c>
      <c r="H21" s="54" t="s">
        <v>47</v>
      </c>
      <c r="I21" s="28"/>
      <c r="J21" s="121"/>
    </row>
    <row r="22" spans="1:26" ht="18" customHeight="1" x14ac:dyDescent="0.25">
      <c r="A22" s="11"/>
      <c r="B22" s="52">
        <v>11</v>
      </c>
      <c r="C22" s="55" t="s">
        <v>48</v>
      </c>
      <c r="D22" s="78"/>
      <c r="E22" s="80" t="s">
        <v>51</v>
      </c>
      <c r="F22" s="72">
        <f>((F16*U22*0)+(F17*V22*0)+(F18*W22*0))/100</f>
        <v>0</v>
      </c>
      <c r="G22" s="52">
        <v>16</v>
      </c>
      <c r="H22" s="107" t="s">
        <v>54</v>
      </c>
      <c r="I22" s="119" t="s">
        <v>51</v>
      </c>
      <c r="J22" s="110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49</v>
      </c>
      <c r="D23" s="58"/>
      <c r="E23" s="80" t="s">
        <v>52</v>
      </c>
      <c r="F23" s="73">
        <f>((F16*U23*0)+(F17*V23*0)+(F18*W23*0))/100</f>
        <v>0</v>
      </c>
      <c r="G23" s="53">
        <v>17</v>
      </c>
      <c r="H23" s="108" t="s">
        <v>55</v>
      </c>
      <c r="I23" s="119" t="s">
        <v>51</v>
      </c>
      <c r="J23" s="111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50</v>
      </c>
      <c r="D24" s="58"/>
      <c r="E24" s="80" t="s">
        <v>51</v>
      </c>
      <c r="F24" s="73">
        <f>((F16*U24*0)+(F17*V24*0)+(F18*W24*0))/100</f>
        <v>0</v>
      </c>
      <c r="G24" s="53">
        <v>18</v>
      </c>
      <c r="H24" s="108" t="s">
        <v>56</v>
      </c>
      <c r="I24" s="119" t="s">
        <v>52</v>
      </c>
      <c r="J24" s="111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18"/>
      <c r="J25" s="117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33</v>
      </c>
      <c r="I26" s="120"/>
      <c r="J26" s="91">
        <f>SUM(J22:J25)+SUM(F22:F25)</f>
        <v>0</v>
      </c>
    </row>
    <row r="27" spans="1:26" ht="18" customHeight="1" thickTop="1" x14ac:dyDescent="0.25">
      <c r="A27" s="11"/>
      <c r="B27" s="93"/>
      <c r="C27" s="132" t="s">
        <v>62</v>
      </c>
      <c r="D27" s="125"/>
      <c r="E27" s="94"/>
      <c r="F27" s="29"/>
      <c r="G27" s="101" t="s">
        <v>39</v>
      </c>
      <c r="H27" s="96" t="s">
        <v>40</v>
      </c>
      <c r="I27" s="28"/>
      <c r="J27" s="31"/>
    </row>
    <row r="28" spans="1:26" ht="18" customHeight="1" x14ac:dyDescent="0.25">
      <c r="A28" s="11"/>
      <c r="B28" s="25"/>
      <c r="C28" s="123"/>
      <c r="D28" s="126"/>
      <c r="E28" s="21"/>
      <c r="F28" s="11"/>
      <c r="G28" s="102">
        <v>21</v>
      </c>
      <c r="H28" s="106" t="s">
        <v>41</v>
      </c>
      <c r="I28" s="113"/>
      <c r="J28" s="89">
        <f>F20+J20+F26+J26</f>
        <v>0</v>
      </c>
    </row>
    <row r="29" spans="1:26" ht="18" customHeight="1" x14ac:dyDescent="0.25">
      <c r="A29" s="11"/>
      <c r="B29" s="74"/>
      <c r="C29" s="124"/>
      <c r="D29" s="127"/>
      <c r="E29" s="21"/>
      <c r="F29" s="11"/>
      <c r="G29" s="52">
        <v>22</v>
      </c>
      <c r="H29" s="107" t="s">
        <v>42</v>
      </c>
      <c r="I29" s="114">
        <f>J28-SUM('SO 1500'!K9:'SO 1500'!K38)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18"/>
      <c r="E30" s="21"/>
      <c r="F30" s="11"/>
      <c r="G30" s="53">
        <v>23</v>
      </c>
      <c r="H30" s="108" t="s">
        <v>43</v>
      </c>
      <c r="I30" s="80">
        <f>SUM('SO 1500'!K9:'SO 1500'!K38)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28"/>
      <c r="D31" s="129"/>
      <c r="E31" s="21"/>
      <c r="F31" s="11"/>
      <c r="G31" s="102">
        <v>24</v>
      </c>
      <c r="H31" s="106" t="s">
        <v>44</v>
      </c>
      <c r="I31" s="105"/>
      <c r="J31" s="122">
        <f>SUM(J28:J30)</f>
        <v>0</v>
      </c>
    </row>
    <row r="32" spans="1:26" ht="18" customHeight="1" thickBot="1" x14ac:dyDescent="0.3">
      <c r="A32" s="11"/>
      <c r="B32" s="41"/>
      <c r="C32" s="109"/>
      <c r="D32" s="115"/>
      <c r="E32" s="75"/>
      <c r="F32" s="76"/>
      <c r="G32" s="52" t="s">
        <v>45</v>
      </c>
      <c r="H32" s="109"/>
      <c r="I32" s="115"/>
      <c r="J32" s="112"/>
    </row>
    <row r="33" spans="1:10" ht="18" customHeight="1" thickTop="1" x14ac:dyDescent="0.25">
      <c r="A33" s="11"/>
      <c r="B33" s="93"/>
      <c r="C33" s="94"/>
      <c r="D33" s="130" t="s">
        <v>60</v>
      </c>
      <c r="E33" s="15"/>
      <c r="F33" s="95"/>
      <c r="G33" s="103">
        <v>26</v>
      </c>
      <c r="H33" s="131" t="s">
        <v>61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6</vt:i4>
      </vt:variant>
    </vt:vector>
  </HeadingPairs>
  <TitlesOfParts>
    <vt:vector size="14" baseType="lpstr">
      <vt:lpstr>Rekapitulácia</vt:lpstr>
      <vt:lpstr>Krycí list stavby</vt:lpstr>
      <vt:lpstr>Kryci_list 1487</vt:lpstr>
      <vt:lpstr>SO 1487</vt:lpstr>
      <vt:lpstr>Kryci_list 1498</vt:lpstr>
      <vt:lpstr>SO 1498</vt:lpstr>
      <vt:lpstr>Kryci_list 1500</vt:lpstr>
      <vt:lpstr>SO 1500</vt:lpstr>
      <vt:lpstr>'Rekap 1487'!Názvy_tlače</vt:lpstr>
      <vt:lpstr>'Rekap 1498'!Názvy_tlače</vt:lpstr>
      <vt:lpstr>'Rekap 1500'!Názvy_tlače</vt:lpstr>
      <vt:lpstr>'SO 1487'!Názvy_tlače</vt:lpstr>
      <vt:lpstr>'SO 1498'!Názvy_tlače</vt:lpstr>
      <vt:lpstr>'SO 1500'!Názvy_tlače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Abakus</dc:creator>
  <cp:lastModifiedBy>HP</cp:lastModifiedBy>
  <dcterms:created xsi:type="dcterms:W3CDTF">2020-09-30T07:39:07Z</dcterms:created>
  <dcterms:modified xsi:type="dcterms:W3CDTF">2020-10-01T12:44:12Z</dcterms:modified>
</cp:coreProperties>
</file>